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LBC\2022\Zakázky\025 Ing.Radovan Novotný\02522011 DPS Burianova 1070,1071 a 969 - výměny výtahů a zřízení EPS\Rozpočty\"/>
    </mc:Choice>
  </mc:AlternateContent>
  <xr:revisionPtr revIDLastSave="0" documentId="13_ncr:1_{D3786916-D3CF-45B8-B77A-9D282433D10C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1. 2.01 Pol" sheetId="12" r:id="rId4"/>
    <sheet name="Příloha 728 VZT" sheetId="13" r:id="rId5"/>
    <sheet name="Příloha M21 Elektro" sheetId="14" r:id="rId6"/>
  </sheets>
  <externalReferences>
    <externalReference r:id="rId7"/>
    <externalReference r:id="rId8"/>
  </externalReferences>
  <definedNames>
    <definedName name="CelkemDPHVypocet" localSheetId="1">Stavba!$H$43</definedName>
    <definedName name="CenaCelkem" localSheetId="4">[1]Stavba!$G$29</definedName>
    <definedName name="CenaCelkem" localSheetId="5">[1]Stavba!$G$29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'[2]Krycí list'!$C$2</definedName>
    <definedName name="CisloStavby" localSheetId="1">Stavba!$D$2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 localSheetId="4">[1]Stavba!$G$24</definedName>
    <definedName name="DPHSni" localSheetId="5">[1]Stavba!$G$24</definedName>
    <definedName name="DPHSni">Stavba!$G$24</definedName>
    <definedName name="DPHZakl" localSheetId="4">[1]Stavba!$G$26</definedName>
    <definedName name="DPHZakl" localSheetId="5">[1]Stavba!$G$26</definedName>
    <definedName name="DPHZakl">Stavba!$G$26</definedName>
    <definedName name="dpsc" localSheetId="1">Stavba!$D$13</definedName>
    <definedName name="IČO" localSheetId="1">Stavba!$I$11</definedName>
    <definedName name="Mena" localSheetId="4">[1]Stavba!$J$29</definedName>
    <definedName name="Mena" localSheetId="5">[1]Stavba!$J$29</definedName>
    <definedName name="Mena">Stavba!$J$29</definedName>
    <definedName name="MistoStavby">Stavba!$D$4</definedName>
    <definedName name="nazevobjektu">Stavba!$E$3</definedName>
    <definedName name="NazevRozpoctu">'[2]Krycí list'!$D$2</definedName>
    <definedName name="NazevStavby" localSheetId="1">Stavba!$E$2</definedName>
    <definedName name="nazevstavby">'[2]Krycí list'!$C$7</definedName>
    <definedName name="NazevStavebnihoRozpoctu">Stavba!$E$4</definedName>
    <definedName name="_xlnm.Print_Titles" localSheetId="3">'D.1.1. 2.01 Pol'!$1:$7</definedName>
    <definedName name="_xlnm.Print_Titles" localSheetId="4">'Příloha 728 VZT'!$5:$6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'D.1.1. 2.01 Pol'!$A$1:$X$121</definedName>
    <definedName name="_xlnm.Print_Area" localSheetId="4">'Příloha 728 VZT'!$A$1:$H$77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 localSheetId="4">#REF!</definedName>
    <definedName name="SloupecMJ" localSheetId="5">#REF!</definedName>
    <definedName name="SloupecMJ">#REF!</definedName>
    <definedName name="SloupecMnozstvi" localSheetId="4">#REF!</definedName>
    <definedName name="SloupecMnozstvi" localSheetId="5">#REF!</definedName>
    <definedName name="SloupecMnozstvi">#REF!</definedName>
    <definedName name="SloupecNazPol" localSheetId="4">#REF!</definedName>
    <definedName name="SloupecNazPol" localSheetId="5">#REF!</definedName>
    <definedName name="SloupecNazPol">#REF!</definedName>
    <definedName name="SloupecPC" localSheetId="4">#REF!</definedName>
    <definedName name="SloupecPC" localSheetId="5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4">[1]Stavba!$G$23</definedName>
    <definedName name="ZakladDPHSni" localSheetId="5">[1]Stavba!$G$23</definedName>
    <definedName name="ZakladDPHSni">Stavba!$G$23</definedName>
    <definedName name="ZakladDPHSniVypocet" localSheetId="1">Stavba!$F$43</definedName>
    <definedName name="ZakladDPHZakl" localSheetId="4">[1]Stavba!$G$25</definedName>
    <definedName name="ZakladDPHZakl" localSheetId="5">[1]Stavba!$G$25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4" i="14" l="1"/>
  <c r="F143" i="14"/>
  <c r="F142" i="14"/>
  <c r="F141" i="14"/>
  <c r="F140" i="14"/>
  <c r="F139" i="14"/>
  <c r="F145" i="14" s="1"/>
  <c r="C22" i="14" s="1"/>
  <c r="F134" i="14"/>
  <c r="F133" i="14"/>
  <c r="F128" i="14"/>
  <c r="F127" i="14"/>
  <c r="F126" i="14"/>
  <c r="F125" i="14"/>
  <c r="F124" i="14"/>
  <c r="F123" i="14"/>
  <c r="F122" i="14"/>
  <c r="F121" i="14"/>
  <c r="F120" i="14"/>
  <c r="F119" i="14"/>
  <c r="F118" i="14"/>
  <c r="F117" i="14"/>
  <c r="F116" i="14"/>
  <c r="F115" i="14"/>
  <c r="F129" i="14" s="1"/>
  <c r="F114" i="14"/>
  <c r="F109" i="14"/>
  <c r="F108" i="14"/>
  <c r="F103" i="14"/>
  <c r="F102" i="14"/>
  <c r="F101" i="14"/>
  <c r="F100" i="14"/>
  <c r="F99" i="14"/>
  <c r="F98" i="14"/>
  <c r="F104" i="14" s="1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94" i="14" s="1"/>
  <c r="C17" i="14" s="1"/>
  <c r="F35" i="14"/>
  <c r="F30" i="14"/>
  <c r="F29" i="14"/>
  <c r="F28" i="14"/>
  <c r="G77" i="13"/>
  <c r="G76" i="13"/>
  <c r="G75" i="13"/>
  <c r="G74" i="13"/>
  <c r="G73" i="13"/>
  <c r="G72" i="13"/>
  <c r="G71" i="13"/>
  <c r="G70" i="13"/>
  <c r="G69" i="13" s="1"/>
  <c r="G66" i="13"/>
  <c r="G65" i="13"/>
  <c r="G64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 s="1"/>
  <c r="F31" i="14" l="1"/>
  <c r="C15" i="14" s="1"/>
  <c r="E107" i="14"/>
  <c r="F107" i="14" s="1"/>
  <c r="E106" i="14"/>
  <c r="F106" i="14" s="1"/>
  <c r="F110" i="14" s="1"/>
  <c r="C19" i="14" s="1"/>
  <c r="E105" i="14"/>
  <c r="F105" i="14" s="1"/>
  <c r="E132" i="14"/>
  <c r="F132" i="14" s="1"/>
  <c r="E131" i="14"/>
  <c r="F131" i="14" s="1"/>
  <c r="E130" i="14"/>
  <c r="F130" i="14" s="1"/>
  <c r="F135" i="14" s="1"/>
  <c r="C20" i="14" s="1"/>
  <c r="G8" i="13"/>
  <c r="F81" i="12" s="1"/>
  <c r="C24" i="14" l="1"/>
  <c r="E24" i="14" s="1"/>
  <c r="F101" i="12" s="1"/>
  <c r="I65" i="1" l="1"/>
  <c r="I64" i="1"/>
  <c r="I62" i="1"/>
  <c r="I61" i="1"/>
  <c r="I60" i="1"/>
  <c r="I58" i="1"/>
  <c r="I57" i="1"/>
  <c r="I56" i="1"/>
  <c r="I55" i="1"/>
  <c r="I54" i="1"/>
  <c r="I53" i="1"/>
  <c r="BA118" i="12"/>
  <c r="BA106" i="12"/>
  <c r="BA104" i="12"/>
  <c r="BA96" i="12"/>
  <c r="BA84" i="12"/>
  <c r="BA21" i="12"/>
  <c r="G9" i="12"/>
  <c r="I9" i="12"/>
  <c r="I8" i="12" s="1"/>
  <c r="K9" i="12"/>
  <c r="M9" i="12"/>
  <c r="O9" i="12"/>
  <c r="Q9" i="12"/>
  <c r="Q8" i="12" s="1"/>
  <c r="V9" i="12"/>
  <c r="G17" i="12"/>
  <c r="G8" i="12" s="1"/>
  <c r="I17" i="12"/>
  <c r="K17" i="12"/>
  <c r="K8" i="12" s="1"/>
  <c r="O17" i="12"/>
  <c r="O8" i="12" s="1"/>
  <c r="Q17" i="12"/>
  <c r="V17" i="12"/>
  <c r="V8" i="12" s="1"/>
  <c r="I24" i="12"/>
  <c r="Q24" i="12"/>
  <c r="G25" i="12"/>
  <c r="G24" i="12" s="1"/>
  <c r="I25" i="12"/>
  <c r="K25" i="12"/>
  <c r="K24" i="12" s="1"/>
  <c r="O25" i="12"/>
  <c r="O24" i="12" s="1"/>
  <c r="Q25" i="12"/>
  <c r="V25" i="12"/>
  <c r="V24" i="12" s="1"/>
  <c r="I34" i="12"/>
  <c r="Q34" i="12"/>
  <c r="G35" i="12"/>
  <c r="G34" i="12" s="1"/>
  <c r="I35" i="12"/>
  <c r="K35" i="12"/>
  <c r="K34" i="12" s="1"/>
  <c r="O35" i="12"/>
  <c r="O34" i="12" s="1"/>
  <c r="Q35" i="12"/>
  <c r="V35" i="12"/>
  <c r="V34" i="12" s="1"/>
  <c r="I44" i="12"/>
  <c r="Q44" i="12"/>
  <c r="G45" i="12"/>
  <c r="G44" i="12" s="1"/>
  <c r="I45" i="12"/>
  <c r="K45" i="12"/>
  <c r="K44" i="12" s="1"/>
  <c r="O45" i="12"/>
  <c r="O44" i="12" s="1"/>
  <c r="Q45" i="12"/>
  <c r="V45" i="12"/>
  <c r="V44" i="12" s="1"/>
  <c r="G56" i="12"/>
  <c r="G55" i="12" s="1"/>
  <c r="I56" i="12"/>
  <c r="K56" i="12"/>
  <c r="K55" i="12" s="1"/>
  <c r="O56" i="12"/>
  <c r="O55" i="12" s="1"/>
  <c r="Q56" i="12"/>
  <c r="V56" i="12"/>
  <c r="V55" i="12" s="1"/>
  <c r="G60" i="12"/>
  <c r="I60" i="12"/>
  <c r="I55" i="12" s="1"/>
  <c r="K60" i="12"/>
  <c r="M60" i="12"/>
  <c r="O60" i="12"/>
  <c r="Q60" i="12"/>
  <c r="Q55" i="12" s="1"/>
  <c r="V60" i="12"/>
  <c r="G69" i="12"/>
  <c r="M69" i="12" s="1"/>
  <c r="I69" i="12"/>
  <c r="K69" i="12"/>
  <c r="O69" i="12"/>
  <c r="Q69" i="12"/>
  <c r="V69" i="12"/>
  <c r="I77" i="12"/>
  <c r="Q77" i="12"/>
  <c r="G78" i="12"/>
  <c r="G77" i="12" s="1"/>
  <c r="I78" i="12"/>
  <c r="K78" i="12"/>
  <c r="K77" i="12" s="1"/>
  <c r="O78" i="12"/>
  <c r="O77" i="12" s="1"/>
  <c r="Q78" i="12"/>
  <c r="V78" i="12"/>
  <c r="V77" i="12" s="1"/>
  <c r="G81" i="12"/>
  <c r="G80" i="12" s="1"/>
  <c r="I59" i="1" s="1"/>
  <c r="I81" i="12"/>
  <c r="I80" i="12" s="1"/>
  <c r="K81" i="12"/>
  <c r="K80" i="12" s="1"/>
  <c r="O81" i="12"/>
  <c r="O80" i="12" s="1"/>
  <c r="Q81" i="12"/>
  <c r="Q80" i="12" s="1"/>
  <c r="V81" i="12"/>
  <c r="V80" i="12" s="1"/>
  <c r="G83" i="12"/>
  <c r="G82" i="12" s="1"/>
  <c r="I83" i="12"/>
  <c r="I82" i="12" s="1"/>
  <c r="K83" i="12"/>
  <c r="K82" i="12" s="1"/>
  <c r="M83" i="12"/>
  <c r="M82" i="12" s="1"/>
  <c r="O83" i="12"/>
  <c r="O82" i="12" s="1"/>
  <c r="Q83" i="12"/>
  <c r="Q82" i="12" s="1"/>
  <c r="V83" i="12"/>
  <c r="V82" i="12" s="1"/>
  <c r="G89" i="12"/>
  <c r="K89" i="12"/>
  <c r="O89" i="12"/>
  <c r="V89" i="12"/>
  <c r="G90" i="12"/>
  <c r="I90" i="12"/>
  <c r="I89" i="12" s="1"/>
  <c r="K90" i="12"/>
  <c r="M90" i="12"/>
  <c r="M89" i="12" s="1"/>
  <c r="O90" i="12"/>
  <c r="Q90" i="12"/>
  <c r="Q89" i="12" s="1"/>
  <c r="V90" i="12"/>
  <c r="G94" i="12"/>
  <c r="K94" i="12"/>
  <c r="O94" i="12"/>
  <c r="V94" i="12"/>
  <c r="G95" i="12"/>
  <c r="I95" i="12"/>
  <c r="I94" i="12" s="1"/>
  <c r="K95" i="12"/>
  <c r="M95" i="12"/>
  <c r="M94" i="12" s="1"/>
  <c r="O95" i="12"/>
  <c r="Q95" i="12"/>
  <c r="Q94" i="12" s="1"/>
  <c r="V95" i="12"/>
  <c r="K100" i="12"/>
  <c r="O100" i="12"/>
  <c r="V100" i="12"/>
  <c r="G101" i="12"/>
  <c r="M101" i="12" s="1"/>
  <c r="M100" i="12" s="1"/>
  <c r="I101" i="12"/>
  <c r="I100" i="12" s="1"/>
  <c r="K101" i="12"/>
  <c r="O101" i="12"/>
  <c r="Q101" i="12"/>
  <c r="Q100" i="12" s="1"/>
  <c r="V101" i="12"/>
  <c r="G103" i="12"/>
  <c r="I103" i="12"/>
  <c r="I102" i="12" s="1"/>
  <c r="K103" i="12"/>
  <c r="M103" i="12"/>
  <c r="O103" i="12"/>
  <c r="Q103" i="12"/>
  <c r="Q102" i="12" s="1"/>
  <c r="V103" i="12"/>
  <c r="G105" i="12"/>
  <c r="M105" i="12" s="1"/>
  <c r="I105" i="12"/>
  <c r="K105" i="12"/>
  <c r="K102" i="12" s="1"/>
  <c r="O105" i="12"/>
  <c r="O102" i="12" s="1"/>
  <c r="Q105" i="12"/>
  <c r="V105" i="12"/>
  <c r="V102" i="12" s="1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5" i="12"/>
  <c r="I115" i="12"/>
  <c r="I114" i="12" s="1"/>
  <c r="K115" i="12"/>
  <c r="M115" i="12"/>
  <c r="O115" i="12"/>
  <c r="Q115" i="12"/>
  <c r="Q114" i="12" s="1"/>
  <c r="V115" i="12"/>
  <c r="G117" i="12"/>
  <c r="M117" i="12" s="1"/>
  <c r="I117" i="12"/>
  <c r="K117" i="12"/>
  <c r="K114" i="12" s="1"/>
  <c r="O117" i="12"/>
  <c r="O114" i="12" s="1"/>
  <c r="Q117" i="12"/>
  <c r="V117" i="12"/>
  <c r="V114" i="12" s="1"/>
  <c r="AE120" i="12"/>
  <c r="F42" i="1" s="1"/>
  <c r="AF120" i="12"/>
  <c r="G42" i="1" s="1"/>
  <c r="I20" i="1"/>
  <c r="I19" i="1"/>
  <c r="I16" i="1"/>
  <c r="H40" i="1"/>
  <c r="G100" i="12" l="1"/>
  <c r="I63" i="1" s="1"/>
  <c r="I18" i="1" s="1"/>
  <c r="I21" i="1" s="1"/>
  <c r="I17" i="1"/>
  <c r="I66" i="1"/>
  <c r="J55" i="1" s="1"/>
  <c r="H42" i="1"/>
  <c r="I42" i="1" s="1"/>
  <c r="G120" i="12"/>
  <c r="G39" i="1"/>
  <c r="G43" i="1" s="1"/>
  <c r="G25" i="1" s="1"/>
  <c r="A25" i="1" s="1"/>
  <c r="A26" i="1" s="1"/>
  <c r="G41" i="1"/>
  <c r="F39" i="1"/>
  <c r="F41" i="1"/>
  <c r="H41" i="1" s="1"/>
  <c r="I41" i="1" s="1"/>
  <c r="J58" i="1"/>
  <c r="J62" i="1"/>
  <c r="G26" i="1"/>
  <c r="M114" i="12"/>
  <c r="M102" i="12"/>
  <c r="G114" i="12"/>
  <c r="G102" i="12"/>
  <c r="M81" i="12"/>
  <c r="M80" i="12" s="1"/>
  <c r="M78" i="12"/>
  <c r="M77" i="12" s="1"/>
  <c r="M56" i="12"/>
  <c r="M55" i="12" s="1"/>
  <c r="M45" i="12"/>
  <c r="M44" i="12" s="1"/>
  <c r="M35" i="12"/>
  <c r="M34" i="12" s="1"/>
  <c r="M25" i="12"/>
  <c r="M24" i="12" s="1"/>
  <c r="M17" i="12"/>
  <c r="M8" i="12" s="1"/>
  <c r="J28" i="1"/>
  <c r="J26" i="1"/>
  <c r="G38" i="1"/>
  <c r="F38" i="1"/>
  <c r="J23" i="1"/>
  <c r="J24" i="1"/>
  <c r="J25" i="1"/>
  <c r="J27" i="1"/>
  <c r="E24" i="1"/>
  <c r="E26" i="1"/>
  <c r="J64" i="1" l="1"/>
  <c r="J60" i="1"/>
  <c r="J54" i="1"/>
  <c r="J63" i="1"/>
  <c r="J61" i="1"/>
  <c r="J59" i="1"/>
  <c r="J56" i="1"/>
  <c r="F43" i="1"/>
  <c r="H39" i="1"/>
  <c r="H43" i="1" s="1"/>
  <c r="J65" i="1"/>
  <c r="J57" i="1"/>
  <c r="J53" i="1"/>
  <c r="J66" i="1" l="1"/>
  <c r="I39" i="1"/>
  <c r="I43" i="1" s="1"/>
  <c r="J39" i="1"/>
  <c r="J43" i="1" s="1"/>
  <c r="G23" i="1"/>
  <c r="A23" i="1" s="1"/>
  <c r="G28" i="1"/>
  <c r="A24" i="1"/>
  <c r="G24" i="1"/>
  <c r="A27" i="1" s="1"/>
  <c r="J41" i="1" l="1"/>
  <c r="J42" i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Rozpoctylbc</author>
  </authors>
  <commentList>
    <comment ref="S6" authorId="0" shapeId="0" xr:uid="{A7ADD4A5-3D24-42F7-A066-8CF10088EED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F21FB4A-A1E3-474E-92CC-AD9361B110F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<sst xmlns="http://schemas.openxmlformats.org/spreadsheetml/2006/main" count="1093" uniqueCount="550">
  <si>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</si>
  <si>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</si>
  <si>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</si>
  <si>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</si>
  <si>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</si>
  <si>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</si>
  <si>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</si>
  <si>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</si>
  <si>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</si>
  <si>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</si>
  <si>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</si>
  <si>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</si>
  <si>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</si>
  <si>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</si>
  <si>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</si>
  <si>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</si>
  <si>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</si>
  <si>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</si>
  <si>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</si>
  <si>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</si>
  <si>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</si>
  <si>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</si>
  <si>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</si>
  <si>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</si>
  <si>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</si>
  <si>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</si>
  <si>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</si>
  <si>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</si>
  <si>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</si>
  <si>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</si>
  <si>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</si>
  <si>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</si>
  <si>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</si>
  <si>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</si>
  <si>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</si>
  <si>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</si>
  <si>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</si>
  <si>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</si>
  <si>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</si>
  <si>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</si>
  <si>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</si>
  <si>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</si>
  <si>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</si>
  <si>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2.01</t>
  </si>
  <si>
    <t>Burianova 1070/8b</t>
  </si>
  <si>
    <t>D.1.1.</t>
  </si>
  <si>
    <t>Dokumentace pro stavební povolení</t>
  </si>
  <si>
    <t>Objekt:</t>
  </si>
  <si>
    <t>Rozpočet:</t>
  </si>
  <si>
    <t>02522011</t>
  </si>
  <si>
    <t>DPS Burianova 1070,1071 a 969 - výměny výtahů a zřízení EPS</t>
  </si>
  <si>
    <t>STATUTÁRNÍ MĚSTO LIBEREC</t>
  </si>
  <si>
    <t>nám. Dr. E. Beneše 1/1</t>
  </si>
  <si>
    <t>Liberec-Liberec I-Staré Město</t>
  </si>
  <si>
    <t>46001</t>
  </si>
  <si>
    <t>00262978</t>
  </si>
  <si>
    <t>CZ00262978</t>
  </si>
  <si>
    <t>Stavba</t>
  </si>
  <si>
    <t>Stavební objekt</t>
  </si>
  <si>
    <t>Celkem za stavbu</t>
  </si>
  <si>
    <t>CZK</t>
  </si>
  <si>
    <t>#POPS</t>
  </si>
  <si>
    <t>Popis stavby: 02522011 - DPS Burianova 1070,1071 a 969 - výměny výtahů a zřízení EPS</t>
  </si>
  <si>
    <t>#POPO</t>
  </si>
  <si>
    <t>Popis objektu: D.1.1. - Dokumentace pro stavební povolení</t>
  </si>
  <si>
    <t>#POPR</t>
  </si>
  <si>
    <t>Popis rozpočtu: 2.01 - Burianova 1070/8b</t>
  </si>
  <si>
    <t>Rekapitulace dílů</t>
  </si>
  <si>
    <t>Typ dílu</t>
  </si>
  <si>
    <t>3</t>
  </si>
  <si>
    <t>Svislé a kompletní konstrukce</t>
  </si>
  <si>
    <t>4</t>
  </si>
  <si>
    <t>Vodorovné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</si>
  <si>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</si>
  <si>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</si>
  <si>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</si>
  <si>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</si>
  <si>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</si>
  <si>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</si>
  <si>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</si>
  <si>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</si>
  <si>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728</t>
  </si>
  <si>
    <t>Vzduchotechnika</t>
  </si>
  <si>
    <t>769</t>
  </si>
  <si>
    <t>Otvorové prvky z plastu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</si>
  <si>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</si>
  <si>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</si>
  <si>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</si>
  <si>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</si>
  <si>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</si>
  <si>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</si>
  <si>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</si>
  <si>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</si>
  <si>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</si>
  <si>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</si>
  <si>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</si>
  <si>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</si>
  <si>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</si>
  <si>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</si>
  <si>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</si>
  <si>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</si>
  <si>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</si>
  <si>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</si>
  <si>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</si>
  <si>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</si>
  <si>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</si>
  <si>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</si>
  <si>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</si>
  <si>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</si>
  <si>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</si>
  <si>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</si>
  <si>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</si>
  <si>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</si>
  <si>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</si>
  <si>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</si>
  <si>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</si>
  <si>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</si>
  <si>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</si>
  <si>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</si>
  <si>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</si>
  <si>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</si>
  <si>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</si>
  <si>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</si>
  <si>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</si>
  <si>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317944311RT2</t>
  </si>
  <si>
    <t>Dodání a osazení válcovaných nosníků do připravených otvorů I 100</t>
  </si>
  <si>
    <t>t</t>
  </si>
  <si>
    <t>801-4</t>
  </si>
  <si>
    <t>RTS 22/ II</t>
  </si>
  <si>
    <t>Práce</t>
  </si>
  <si>
    <t>POL1_</t>
  </si>
  <si>
    <t>bez zazdění hlav, s nařezáním nosníků na potřebný rozměr,</t>
  </si>
  <si>
    <t>SPI</t>
  </si>
  <si>
    <t xml:space="preserve">A01 Půdorys 2.PP - 5.NP - nový stav : </t>
  </si>
  <si>
    <t>VV</t>
  </si>
  <si>
    <t>2x L 50/100, d=1,05m, 4ks, 8,97 kg/m : 4*(2*1,05)*8,97/1000</t>
  </si>
  <si>
    <t>Mezisoučet</t>
  </si>
  <si>
    <t xml:space="preserve">A08 Půdorys 6.NP - nový stav - hlava výtahu : </t>
  </si>
  <si>
    <t>2x L 50/100, d=1,05m, 2ks, 8,97 kg/m : 2*(2*1,05)*8,97/1000</t>
  </si>
  <si>
    <t>347016133R00</t>
  </si>
  <si>
    <t>Předstěny opláštěné sádrokartonovými deskami volně stojící, bez izolace 1x nosná ocelová konstrukce CW 100, jednoduše opláštěná, desky impregnované, tloušťky 12,5 mm, tloušťka stěny 115 mm, požární odolnost EI 15</t>
  </si>
  <si>
    <t>m2</t>
  </si>
  <si>
    <t>801-1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</si>
  <si>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</si>
  <si>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</si>
  <si>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</si>
  <si>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</si>
  <si>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 xml:space="preserve">A02 Půdorys 1.NP - nový stav : </t>
  </si>
  <si>
    <t>nová SDK předstěna pro osazení skříně CENTRAL STOP, TOTAL STOP : 1,67*2,63</t>
  </si>
  <si>
    <t>416022121R00</t>
  </si>
  <si>
    <t>Podhledy na kovové konstrukci opláštěné deskami sádrokartonovými dvouúrovňový křížový rošt z profilů CD zavěšený 1x deska, tloušťky 12,5 mm, standard,  , bez izolace</t>
  </si>
  <si>
    <t>s úpravou rohů, koutů a hran konstrukcí, přebroušení a tmelení spár,</t>
  </si>
  <si>
    <t xml:space="preserve">A06 Půdorys 2.PP - 5.NP - nový stav : </t>
  </si>
  <si>
    <t>snížený podhled pro vedení VZT : 2,70*1,97</t>
  </si>
  <si>
    <t>čelo - předpoklad v=600mm : (2,70+1,97)*0,60</t>
  </si>
  <si>
    <t>snížený podhled pro vedení VZT : 1,825*7,65</t>
  </si>
  <si>
    <t>snížený podhled pro vedení VZT : 2,72*1,425</t>
  </si>
  <si>
    <t>čelo - předpoklad v=600mm : 2,72*0,60</t>
  </si>
  <si>
    <t>941955002R00</t>
  </si>
  <si>
    <t>Lešení lehké pracovní pomocné pomocné, o výšce lešeňové podlahy přes 1,2 do 1,9 m</t>
  </si>
  <si>
    <t>800-3</t>
  </si>
  <si>
    <t>prostupy pro VZT, překlady : 4*1,50*1,50</t>
  </si>
  <si>
    <t>prostupy pro VZT : 2*1,50+1,50</t>
  </si>
  <si>
    <t>výměna okna : 5,00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</si>
  <si>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</si>
  <si>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</si>
  <si>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A03 Půdorys 6.NP - nový stav : </t>
  </si>
  <si>
    <t xml:space="preserve">A04 Půdorys 6.NP - nový stav - hlava výtahu : </t>
  </si>
  <si>
    <t xml:space="preserve">A05 Řez - nový stav : </t>
  </si>
  <si>
    <t xml:space="preserve">A07 Půdorys 6.NP - nový stav : </t>
  </si>
  <si>
    <t>plocha : 8*65,00</t>
  </si>
  <si>
    <t>968083002R00</t>
  </si>
  <si>
    <t>Vybourání plastových výplní otvorů oken, do 2 m2</t>
  </si>
  <si>
    <t>801-3</t>
  </si>
  <si>
    <t>výměna okna za okno+žaluzii : 1,80*0,60</t>
  </si>
  <si>
    <t>971052531R00</t>
  </si>
  <si>
    <t>Vybourání a prorážení otvorů v železobetonových zdech a příčkách plochy do 1 m2, tloušťky do 150 mm</t>
  </si>
  <si>
    <t>základových nebo nadzákladových,</t>
  </si>
  <si>
    <t>Včetně pomocného lešení o výšce podlahy do 1900 mm a pro zatížení do 1,5 kPa  (150 kg/m2).</t>
  </si>
  <si>
    <t>prostupy pro VZT : 4*0,60*0,60</t>
  </si>
  <si>
    <t>prostupy pro VZT : 2*0,60*0,60</t>
  </si>
  <si>
    <t>974049153R00</t>
  </si>
  <si>
    <t>Vysekání rýh v betonových zdech v ploše do hloubky 100 mm, šířky do 100 mm</t>
  </si>
  <si>
    <t>m</t>
  </si>
  <si>
    <t>2x L 50/100, d=1,05m, 4ks, 8,97 kg/m : 4*(2*1,05)</t>
  </si>
  <si>
    <t>2x L 50/100, d=1,05m, 4ks, 8,97 kg/m : 2*(2*1,05)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</si>
  <si>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</si>
  <si>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</si>
  <si>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</si>
  <si>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</si>
  <si>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</si>
  <si>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>728909001RAX</t>
  </si>
  <si>
    <t>VZT - dle oceněné přílohy</t>
  </si>
  <si>
    <t>soub</t>
  </si>
  <si>
    <t>Vlastní</t>
  </si>
  <si>
    <t>Indiv</t>
  </si>
  <si>
    <t>Agregovaná položka</t>
  </si>
  <si>
    <t>POL2_</t>
  </si>
  <si>
    <t>769909001RAX</t>
  </si>
  <si>
    <t>Dod+Mtž plastové okno s žaluzií 1800/600mm</t>
  </si>
  <si>
    <t>kus</t>
  </si>
  <si>
    <t>vč. zednického začištění vnitřního i venkovního, detailů a všech nutných prací, doplnění malby, případně fasády, přesunu hmot a pomocného lešení.</t>
  </si>
  <si>
    <t xml:space="preserve">A10 Pohled - Jižní : </t>
  </si>
  <si>
    <t>výměna okna za okno+žaluzii : 1</t>
  </si>
  <si>
    <t>784450010RA0</t>
  </si>
  <si>
    <t>Malby z malířských směsí disperzní, penetrace jednonásobná, malba dvojnásobná, bílá</t>
  </si>
  <si>
    <t>AP-PSV</t>
  </si>
  <si>
    <t>Odkaz na mn. položky pořadí 2 : 4,39210</t>
  </si>
  <si>
    <t>Odkaz na mn. položky pořadí 3 : 27,59025</t>
  </si>
  <si>
    <t>ostatní dle potřeby : 20,00</t>
  </si>
  <si>
    <t>799909001X00</t>
  </si>
  <si>
    <t>Práce neuvedené samostatnými položkami rozpočtu, ale nutné ke kompletnímu provedení</t>
  </si>
  <si>
    <t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t>
  </si>
  <si>
    <t/>
  </si>
  <si>
    <t>Položka dále obsahuje tyto kontrukce a práce:</t>
  </si>
  <si>
    <t>- vyčištění po provedení stavebních prací</t>
  </si>
  <si>
    <t>210909001RAX</t>
  </si>
  <si>
    <t>Elektroinstalace - dle oceněné přílohy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</si>
  <si>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</si>
  <si>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</si>
  <si>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</si>
  <si>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</si>
  <si>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</si>
  <si>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</si>
  <si>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979012119R00</t>
  </si>
  <si>
    <t>Svislá doprava suti a vybouraných hmot svislá doprava suti na výšku do 3,5 m, příplatek za každých dalších i započatých 3,5 m výšky přes 3,5 m</t>
  </si>
  <si>
    <t>Celkem 19,88m - 3,50m = 16,38m/3,50 = koef 4,68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</si>
  <si>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</si>
  <si>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</si>
  <si>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</si>
  <si>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</si>
  <si>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</si>
  <si>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</si>
  <si>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</si>
  <si>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</si>
  <si>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</si>
  <si>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</si>
  <si>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</si>
  <si>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KAL 22/ 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</si>
  <si>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</si>
  <si>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</si>
  <si>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</si>
  <si>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</si>
  <si>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</si>
  <si>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</si>
  <si>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</si>
  <si>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</si>
  <si>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</si>
  <si>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</si>
  <si>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SUM</t>
  </si>
  <si>
    <t>Včetně:</t>
  </si>
  <si>
    <t>END</t>
  </si>
  <si>
    <r>
      <rPr>
        <b/>
        <u/>
        <sz val="20"/>
        <color indexed="10"/>
        <rFont val="Arial CE"/>
        <charset val="238"/>
      </rPr>
      <t>OCENĚNÝ</t>
    </r>
    <r>
      <rPr>
        <b/>
        <sz val="20"/>
        <color indexed="10"/>
        <rFont val="Arial CE"/>
        <family val="2"/>
        <charset val="238"/>
      </rPr>
      <t xml:space="preserve"> VÝPIS  MATERIÁLU-ROZPOČET - </t>
    </r>
    <r>
      <rPr>
        <b/>
        <u/>
        <sz val="20"/>
        <color indexed="10"/>
        <rFont val="Arial CE"/>
        <charset val="238"/>
      </rPr>
      <t>DPS - 03/2022</t>
    </r>
  </si>
  <si>
    <t>STAVBA:    Výměny výtahů a zřízení EPS objektu  DPS Buriánova 1070,1071 a 969</t>
  </si>
  <si>
    <r>
      <t xml:space="preserve">OBJEKT:    </t>
    </r>
    <r>
      <rPr>
        <b/>
        <u/>
        <sz val="12"/>
        <color indexed="10"/>
        <rFont val="Arial CE"/>
        <charset val="238"/>
      </rPr>
      <t>OBJEKT 1070</t>
    </r>
  </si>
  <si>
    <t>ČÁST:        D.1.4.3 - VZDUCHOTECHNIKA</t>
  </si>
  <si>
    <t>P.Č.</t>
  </si>
  <si>
    <t>Kód položky</t>
  </si>
  <si>
    <t>Zkrácený popis</t>
  </si>
  <si>
    <t>Cena jednotková</t>
  </si>
  <si>
    <t>Technický ( doplňkový) popis položky</t>
  </si>
  <si>
    <t>1</t>
  </si>
  <si>
    <t>2</t>
  </si>
  <si>
    <t>5</t>
  </si>
  <si>
    <t>6</t>
  </si>
  <si>
    <t>7</t>
  </si>
  <si>
    <t>8</t>
  </si>
  <si>
    <t xml:space="preserve">PRÁCE A DODÁVKY OBJEKTU CELKEM </t>
  </si>
  <si>
    <t>(bez DPH)</t>
  </si>
  <si>
    <t>Poznámka:</t>
  </si>
  <si>
    <t>V případě, že zadávací dokumentace obsahuje požadavky nebo odkazy na obchodní firmy, názvy nebo jména a příjmení, specifická označení zboží</t>
  </si>
  <si>
    <t>a služeb, které platí pro určitou osobu, popřípadě její organizační složku, patenty na vynálezy, užitné vzory, ochranné známky nebo</t>
  </si>
  <si>
    <t>označení původu, umožňuje zadavatel použití jiných, kvalitativně a technicky obdobných řešení, která musí plně splňovat technické a funkční</t>
  </si>
  <si>
    <t>požadavky zadavatele uvedené v této zadávací dokumentaci a jejích přílohách.</t>
  </si>
  <si>
    <t>OBJEKT 1070</t>
  </si>
  <si>
    <t>CHLAZENÍ  MÍSTNOSTI S UPS</t>
  </si>
  <si>
    <t>1.1</t>
  </si>
  <si>
    <t>Venkovní chladící kondenzační jednotka; chlazená vzduchem,  typ například: AOYG-09 KMCC , Qch= 2,6 kW ;                          (nab. č. 602210914)  - nebo výrobek srovnatelného standardu</t>
  </si>
  <si>
    <t>ks</t>
  </si>
  <si>
    <t>Funkce celoročního chlazení; Automatický restart, chladivo  R32; 230V</t>
  </si>
  <si>
    <t>-</t>
  </si>
  <si>
    <t>Montáž jednotky</t>
  </si>
  <si>
    <t>1.2</t>
  </si>
  <si>
    <r>
      <t>Vnitřní  NÁSTĚNNÁ jednotka chlazení, Qch= 2,6 kW; typ například: ASYG-09 KMCC;  (nab. č. 602210914)   - nebo výrobek srovnatelného standardu; (s čerpadlem kondenzátu..</t>
    </r>
    <r>
      <rPr>
        <u/>
        <sz val="8"/>
        <rFont val="Arial CE"/>
        <charset val="238"/>
      </rPr>
      <t>)</t>
    </r>
  </si>
  <si>
    <t>včetně příslušenství;</t>
  </si>
  <si>
    <t>Čerpadlo kondenzátu pro vnitřní jednotky chlazení poz.  1.2  ; typ například:  …..  - nebo výrobek srovnatelného standardu</t>
  </si>
  <si>
    <t>Montáž čerpadla kondenzátu</t>
  </si>
  <si>
    <t>Ovladače - kabelové, dálkové - pro vnitřní jednotky chlazení, typ například: ..…  - nebo výrobek srovnatelného standardu</t>
  </si>
  <si>
    <t>ovladač pro každý výparník, vnitřní jednotku chlazení - dle schema chlazení, pro konkrétní místnost</t>
  </si>
  <si>
    <t>Montáž ovladače</t>
  </si>
  <si>
    <t>Ocelové konzole / rám + silentbloky, pro upevnění venkovní kondenzační jednotky chlazení , vnější rozměr cca 900x400x400mm</t>
  </si>
  <si>
    <t>konzole/rám pod kotvící body poz. 1.1 ,  materiál - ocel. pozink. profily + nátěr RAL</t>
  </si>
  <si>
    <t>Montáž konzole</t>
  </si>
  <si>
    <t>Cu kruhové potrubí pro chladírenské účely - svazek (prům. 6/10mm….)  - DLE KONKRÉTNÍHO TYPU JEDNOTEK CHLAZENÍ</t>
  </si>
  <si>
    <t>Cu kruhové potrubí, svazek, včetně náplně chladiva R32, vč. spojovacího a montážního materiálu a materiálu na závěsy a včetně teplené a parotěsné izolace</t>
  </si>
  <si>
    <t>Montáž Cu potrubí</t>
  </si>
  <si>
    <t>Náplň chladiva R32 - chladící médium (1kg..dle bližší specifikace dodavatele)</t>
  </si>
  <si>
    <t>pro doplnění systému "chlazení"-viz. schema</t>
  </si>
  <si>
    <t>Kabeláže elektro - komunikační (Prověřit!-dle konkrétního typu jednotek a ovladačů - například: 5x1,5mm2)</t>
  </si>
  <si>
    <t>Kabeláže mezi vnitřnmi a venkovními jednotkami. Osadit ve spolupráci s profesí elektro</t>
  </si>
  <si>
    <t>Montáž kabeláží ele.</t>
  </si>
  <si>
    <t xml:space="preserve">Prostup do fasády-chránička cca prům. 150 mm ; složená z přímého průchodu  cca 1m+oblouku 90°+45°, včetně izolace proti zatečení </t>
  </si>
  <si>
    <t>prostup pro Cu potrubí a kabeláž elektro. Chráničku osadit ve spolupráci se stavbou.</t>
  </si>
  <si>
    <t>Montáž prostupu</t>
  </si>
  <si>
    <t>Kruhové, plastové potrubí odvodu kondenzátu  (D 25-32)  , například …....</t>
  </si>
  <si>
    <t>potrubí včetně spojovacího,  montážního materiálu a materiálu na závěsy, včetně tepelné izolace např. …....</t>
  </si>
  <si>
    <t>Montáž potrubí kan.</t>
  </si>
  <si>
    <t>P1</t>
  </si>
  <si>
    <t>POŽÁRNÍ VĚTRÁNÍ-VÝTAHOVÁ ŠACHTA</t>
  </si>
  <si>
    <t>P1.1</t>
  </si>
  <si>
    <t>Radiální ventilátor - přívod vzduchu - například  MUB 042 450EC-K Poti-PŘÍMÝ VÝTLAK, včetně, pružných připojovacích manžet 2x DS 042;  (Systemair a.s.) - nebo výrobek srovnatelného standardu</t>
  </si>
  <si>
    <t>přívod  3.800m3/h, 320Pa; U=230V; montáž pod strop strojovny</t>
  </si>
  <si>
    <t>Montáž ventilátoru</t>
  </si>
  <si>
    <t>P1.2</t>
  </si>
  <si>
    <t>Uzavírací klapka s protiběž. listy RKT MUB 548x548.S - těsná                                             včetně ovládání servopohonem 230V (10 Nm); s pružinou</t>
  </si>
  <si>
    <t>rám-ocel. pozink. profily, listy- hliník, ozub.kola - PVC</t>
  </si>
  <si>
    <t>Montáž klapky</t>
  </si>
  <si>
    <t>P1.3</t>
  </si>
  <si>
    <t>Uzavírací klapka s protiběž. listy RKT 500x400.S - těsná                                             včetně ovládání servopohonem 230V (10-12 Nm); s pružinou</t>
  </si>
  <si>
    <t>P1.4</t>
  </si>
  <si>
    <t>Protidešťová žaluzie PZ-AL 1000x400 s ochr.sítem a rámem + RAL ....dle architekta projektu</t>
  </si>
  <si>
    <t>s ochranným sítem a upevňovacím rámem, materiál: hliníkové profily + RAL,  průtočná plocha cca 0,31m2</t>
  </si>
  <si>
    <t>Montáž žaluzie</t>
  </si>
  <si>
    <t>P1.5</t>
  </si>
  <si>
    <t>Krycí mřížka hranatá, KMH-500x900 (zakrytí vzt potrubí)</t>
  </si>
  <si>
    <t>materiál: ocelový pozinovaný plech, drát, volná plocha min. 80%</t>
  </si>
  <si>
    <t>Montáž výustky, mřížky</t>
  </si>
  <si>
    <t>P1.6</t>
  </si>
  <si>
    <t>Krycí mřížka hranatá, KMH-500x400 (zakrytí vzt potrubí)</t>
  </si>
  <si>
    <t>P1.7</t>
  </si>
  <si>
    <t>Výfuková hlavice kruhová prům. 500 mm; přírubové připojení na vzt. potrubí</t>
  </si>
  <si>
    <t>materiál:   ocelový pozinkovaný plech, profily</t>
  </si>
  <si>
    <t>Montáž hlavice</t>
  </si>
  <si>
    <t>Čtyřhranné vzduchotechnické potrubí sk.I, materiál ocel. pozink. plech</t>
  </si>
  <si>
    <t>spojované R spoji a těsněné samolepicím těsněním, třída těsnosti B; vč. spojovacího a montážního materiálu a materiálu  na závěsy s pružným uložením</t>
  </si>
  <si>
    <t>Montáž vzt. potrubí</t>
  </si>
  <si>
    <t>Kruhové vzt. potrubí pevné - SPIRO , materiál ocel. pozink. plech,  prům.: 500 mm</t>
  </si>
  <si>
    <t>vč. spojovacího a montážního materiálu a materiálu  na závěsy s pružným uložením</t>
  </si>
  <si>
    <t>Protipožární+Tepelná izolace vzt. potrubí -odolnost 45min.</t>
  </si>
  <si>
    <t>Typ izolace a její upevnění na vzt. potrubí musí mít platný atest zkušebního ústavu.</t>
  </si>
  <si>
    <t>Montáž izolace</t>
  </si>
  <si>
    <t>Oplechování vzt. potrubí a tepelných izolací v nadstřešní části  - VODOTĚSNÉ , materiál určí architekt projektu ( dle oplechování ostatních částí střechy)</t>
  </si>
  <si>
    <t xml:space="preserve">včetně těsnícího, spojovacího a montážního materiálu </t>
  </si>
  <si>
    <t>Montáž oplechování</t>
  </si>
  <si>
    <t xml:space="preserve">Tabule pozinkovaného plechu (2x1m)  tl.=1mm pro opravy </t>
  </si>
  <si>
    <t>DOPLŇKOVÝ MATERIÁL</t>
  </si>
  <si>
    <t>Revizní dvířka do SDK podhledu- kovová cca 500x500mm</t>
  </si>
  <si>
    <t>s magnetem pro uzavření</t>
  </si>
  <si>
    <t>Montáž dvířek</t>
  </si>
  <si>
    <t>Pomocné, přípravné a závěrečné vzduchotechnické práce</t>
  </si>
  <si>
    <t>3.1</t>
  </si>
  <si>
    <t>Náklady na dopravu VZT a zařízení chlazení</t>
  </si>
  <si>
    <t>Doprava vzt komponent, elementů, jednotek, ventilátorů, vzt. potrubí atd. na místo stavby</t>
  </si>
  <si>
    <t>3.2</t>
  </si>
  <si>
    <t>Pomocné konstrukce, lešení</t>
  </si>
  <si>
    <t>Pro práci ve výšce podlaží do 3-4,4m , dále práce na střeše a fasádě objektu</t>
  </si>
  <si>
    <t>3.3</t>
  </si>
  <si>
    <t>Zednické výpomoci</t>
  </si>
  <si>
    <t>Spolupráce na prostupech v počtu do 10-ti ks</t>
  </si>
  <si>
    <t>3.4</t>
  </si>
  <si>
    <t>Komplexní vyzkoušení</t>
  </si>
  <si>
    <t>Zkoušky vzt. zařízení v délce trvání 2N hod.</t>
  </si>
  <si>
    <t>3.5</t>
  </si>
  <si>
    <t>Zaregulování VZT</t>
  </si>
  <si>
    <t>Zaregulování průtoku vzduchu na koncových elementech v počtu do 3 ks</t>
  </si>
  <si>
    <t>3.6</t>
  </si>
  <si>
    <t>Zaškolení obsluhy</t>
  </si>
  <si>
    <t>3.7</t>
  </si>
  <si>
    <t>Vypracování provozního řádu vzduchotechnického zařízení</t>
  </si>
  <si>
    <t>3.8</t>
  </si>
  <si>
    <t>Vypracování dokumentace skutečného provedení</t>
  </si>
  <si>
    <t>(2x tištěná paré, 1x nosič dat s PDF)</t>
  </si>
  <si>
    <t xml:space="preserve">Akce:  </t>
  </si>
  <si>
    <t xml:space="preserve"> Výměny výtahů a zřízení EPS  </t>
  </si>
  <si>
    <t xml:space="preserve"> objektu  DPS Buriánova 1070,1071 a 969</t>
  </si>
  <si>
    <t>Investor:</t>
  </si>
  <si>
    <t xml:space="preserve">  Statutární město Liberec</t>
  </si>
  <si>
    <t xml:space="preserve">  Náměstí Dr. Beneše 1/1, 460 59 Liberec 1</t>
  </si>
  <si>
    <t>Datum:</t>
  </si>
  <si>
    <t xml:space="preserve">  6.2022</t>
  </si>
  <si>
    <t>D.1.4.1 - Elektroinstalace</t>
  </si>
  <si>
    <t>DPS Burianova 1070</t>
  </si>
  <si>
    <t>Kontrolní rozpočet</t>
  </si>
  <si>
    <t>Svítidla včetně zdrojů, poplatku za recyklaci + montáž</t>
  </si>
  <si>
    <t>Elektroinstalace - materiál a montáže</t>
  </si>
  <si>
    <t>Skříň Central a Total stop</t>
  </si>
  <si>
    <t>Rozvaděč R-PZS</t>
  </si>
  <si>
    <t>Nouzový zdroj UPS</t>
  </si>
  <si>
    <t>Celkem bez DPH</t>
  </si>
  <si>
    <t>Svítidla včetně zdrojů, poplatku za recyklaci a montáže</t>
  </si>
  <si>
    <t>index svítidla</t>
  </si>
  <si>
    <t>popis svítidla</t>
  </si>
  <si>
    <t>m.j.</t>
  </si>
  <si>
    <t>množství</t>
  </si>
  <si>
    <t>cena za m.j.</t>
  </si>
  <si>
    <t>celková cena</t>
  </si>
  <si>
    <t xml:space="preserve">Plastové interiérové LED svítidlo na přisazení ke stropu nebo na stěnu s nárazuvzdorným difuzorem z translucentního polykarbonátu. 1 x LEDLine, 22W/2720lm
</t>
  </si>
  <si>
    <r>
      <t>Plastové LED svítidlo s autotestem </t>
    </r>
    <r>
      <rPr>
        <sz val="10"/>
        <color indexed="63"/>
        <rFont val="Arial"/>
        <family val="2"/>
        <charset val="238"/>
      </rPr>
      <t>s krytím IP 42 určené pro nouzové při výpadku NN nástěnné,  s difuzorem z opalizovaného polykarbonátu. Svítidlo s piktogramem se směrem úniku. Rozpoznávací vzdálenost: 30 m. Výbava autest. 2W/230V, doba dobíjení 12hod, doba autonomnosti 1hod.</t>
    </r>
  </si>
  <si>
    <t>1.3</t>
  </si>
  <si>
    <t>Montáž přisazeného svítidla</t>
  </si>
  <si>
    <t>p.č.</t>
  </si>
  <si>
    <t>popis materiálu, montáže</t>
  </si>
  <si>
    <t>Spínač jednopólový v provedení na omítku, 20A/230V, barva bílá, plastové provedení, samozhášivé, zapojení 1, krytí IP66 (typ např. PROTECTA), (dodáváno včetně jednoduché krabice)</t>
  </si>
  <si>
    <t>Montáž přisazeného jednopólového spínače</t>
  </si>
  <si>
    <t>2.1</t>
  </si>
  <si>
    <t>Požární tlačítko nouzové</t>
  </si>
  <si>
    <t>2.2</t>
  </si>
  <si>
    <t>Montáž přisazeného tísňového tlačítka</t>
  </si>
  <si>
    <t>Kabel CXKH-O-V 2x1,5</t>
  </si>
  <si>
    <t>Kabel CXKH-J-V 3x1,5</t>
  </si>
  <si>
    <t>Kabel CXKH-J-R 3x2,5</t>
  </si>
  <si>
    <t>Instalace kabelu do 3x2,5mm² vedeného po povrchu nebo liště</t>
  </si>
  <si>
    <t>4.1</t>
  </si>
  <si>
    <t>Kabel CXKH-J-V 5x1,5</t>
  </si>
  <si>
    <t>4.2</t>
  </si>
  <si>
    <t>5.1</t>
  </si>
  <si>
    <t>Kabel CXKH-J-R 5x6</t>
  </si>
  <si>
    <t>5.2</t>
  </si>
  <si>
    <t>Kabel CXKH-J-V 5x6</t>
  </si>
  <si>
    <t>5.3</t>
  </si>
  <si>
    <t>Kabel CXKH-J-V 4x10</t>
  </si>
  <si>
    <t>5.4</t>
  </si>
  <si>
    <t>Kabel H07RN-F 5Gx10</t>
  </si>
  <si>
    <t>5.5</t>
  </si>
  <si>
    <t>Kabel CXKH-J-V 4x16</t>
  </si>
  <si>
    <t>5.6</t>
  </si>
  <si>
    <t>Instalace kabelu do 5x16mm² vedeného po povrchu nebo liště</t>
  </si>
  <si>
    <t>6.1</t>
  </si>
  <si>
    <t>Kabel CYKY-J 3x95+70</t>
  </si>
  <si>
    <t>6.2</t>
  </si>
  <si>
    <t>Instalace kabelu do 4x95mm² vedeného po povrchu nebo liště</t>
  </si>
  <si>
    <t>7.1</t>
  </si>
  <si>
    <t xml:space="preserve">Vodič CY6  zelenožlutý </t>
  </si>
  <si>
    <t>7.2</t>
  </si>
  <si>
    <t>Instalace vodiče do 10mm² vedeného po povrchu nebo liště</t>
  </si>
  <si>
    <t>8.1</t>
  </si>
  <si>
    <t xml:space="preserve">Vodič CY16  zelenožlutý </t>
  </si>
  <si>
    <t>8.2</t>
  </si>
  <si>
    <t>Instalace vodiče do 16mm² vedeného po povrchu nebo liště</t>
  </si>
  <si>
    <t>9.1</t>
  </si>
  <si>
    <t>Ekvipotencionální svorkovnice, slouží pro hlavní pospojování, k vyrovnání nulového potenciálu.</t>
  </si>
  <si>
    <t>9.2</t>
  </si>
  <si>
    <t>Montáž nástěnné ekvipotencionální svorkovnice</t>
  </si>
  <si>
    <t>10.1</t>
  </si>
  <si>
    <t>Protipožární prostup E60 ve stavební konstrukci s atestem</t>
  </si>
  <si>
    <t>10.2</t>
  </si>
  <si>
    <t>Instalace protipožárního prostup E60 včetně atestu</t>
  </si>
  <si>
    <t>11.1</t>
  </si>
  <si>
    <r>
      <t>Příchytky samozhášivé provedení, pro použití v mezistropech s hmoždinkou a šroubem max. pro 8 kabelů 3x2,5mm</t>
    </r>
    <r>
      <rPr>
        <sz val="10"/>
        <rFont val="Arial"/>
        <family val="2"/>
        <charset val="238"/>
      </rPr>
      <t xml:space="preserve">² </t>
    </r>
  </si>
  <si>
    <t>11.2</t>
  </si>
  <si>
    <t xml:space="preserve">Instalace kabelové příchytky pro max. 8 kabelů 3x2,5mm² </t>
  </si>
  <si>
    <t>12.1</t>
  </si>
  <si>
    <t>Elektroinstalační lišta hranatá bezhalogenová bílá 40x20</t>
  </si>
  <si>
    <t>12.2</t>
  </si>
  <si>
    <t>Montáž elektroinstalační lišty 40x20 mm</t>
  </si>
  <si>
    <t>13.1</t>
  </si>
  <si>
    <t>Normovaná příchytka pro nehořlavé trasy - 1 kabel do 5x6mm² + vrut s kovovou hmoždinkou</t>
  </si>
  <si>
    <t>13.2</t>
  </si>
  <si>
    <t>13.3</t>
  </si>
  <si>
    <t>Instalace příchytky pro nehořlavé trasy</t>
  </si>
  <si>
    <t>14</t>
  </si>
  <si>
    <t>Připojení klapky VZT</t>
  </si>
  <si>
    <t>15</t>
  </si>
  <si>
    <t>Připojení VZT</t>
  </si>
  <si>
    <t>16</t>
  </si>
  <si>
    <t>Vysekání rýhy v cihelných zdech hloubka 3cm šířka do 7cm včetně úklidu a likvidace sutě</t>
  </si>
  <si>
    <t>17</t>
  </si>
  <si>
    <t>Vyplnění a omítnutí rýhy v cihelných zdech hloubka 3cm šířka do 7cm, včetně materiálu</t>
  </si>
  <si>
    <t>18</t>
  </si>
  <si>
    <t>Průraz zdí 100-150mm. Včetně úklidu a likvidace sutě.</t>
  </si>
  <si>
    <t>19</t>
  </si>
  <si>
    <t>Průraz stropní konstrukcí hloubka 300-400x30x30mm. Včetně úklidu a likvidace  sutě.</t>
  </si>
  <si>
    <t>20</t>
  </si>
  <si>
    <t>Rozebrání a opětovná montáž stávajícího podhledu 600x600</t>
  </si>
  <si>
    <t>21</t>
  </si>
  <si>
    <t>Stavební nika 800x800x250. Včetně úklidu a likvidace sutě.</t>
  </si>
  <si>
    <t>22</t>
  </si>
  <si>
    <t>Ukončení drátu do 6mm2</t>
  </si>
  <si>
    <t>23</t>
  </si>
  <si>
    <t>Ukončení kabelu do 25mm2</t>
  </si>
  <si>
    <t>24</t>
  </si>
  <si>
    <t>Ukončení kabelu do 2x4mm2</t>
  </si>
  <si>
    <t>25</t>
  </si>
  <si>
    <t>Ukončení kabelu do 3x4mm2</t>
  </si>
  <si>
    <t>26</t>
  </si>
  <si>
    <t>Ukončení kabelu do 5x4mm2</t>
  </si>
  <si>
    <t>27</t>
  </si>
  <si>
    <t>Ukončení kabelu do 5x6mm2</t>
  </si>
  <si>
    <t>28</t>
  </si>
  <si>
    <t>Ukončení kabelu do 5x10mm2</t>
  </si>
  <si>
    <t>29</t>
  </si>
  <si>
    <t>Ukončení kabelu do 4x25mm2</t>
  </si>
  <si>
    <t>30</t>
  </si>
  <si>
    <t>Ukončení kabelu do 3x95+70mm2</t>
  </si>
  <si>
    <t>31</t>
  </si>
  <si>
    <t>Montáž rozvodnice do 50kg</t>
  </si>
  <si>
    <t>32</t>
  </si>
  <si>
    <t>Montáž rozvodnice do 100kg</t>
  </si>
  <si>
    <t>33</t>
  </si>
  <si>
    <t>Drobný pomocný materiál (3% z celkové ceny materiálu)</t>
  </si>
  <si>
    <t>kpl</t>
  </si>
  <si>
    <t>34</t>
  </si>
  <si>
    <t>Přesun materiálu (3% z celkové ceny materiálu)</t>
  </si>
  <si>
    <t>35</t>
  </si>
  <si>
    <t>Stavební přípomoci (5% z celkové ceny montáží)</t>
  </si>
  <si>
    <t>36</t>
  </si>
  <si>
    <t>Revize el. zařízení</t>
  </si>
  <si>
    <t>37</t>
  </si>
  <si>
    <t>Zkouška a prohlídka rozvodných zařízení</t>
  </si>
  <si>
    <t>38</t>
  </si>
  <si>
    <t>39</t>
  </si>
  <si>
    <t xml:space="preserve">Proškolení obsluhy </t>
  </si>
  <si>
    <t>40</t>
  </si>
  <si>
    <t>Celkový součet</t>
  </si>
  <si>
    <t>Skříň Central a Total stop  (25kA)</t>
  </si>
  <si>
    <t>popis materiál</t>
  </si>
  <si>
    <t xml:space="preserve">Oceloplechová zapuštěná rozvodnice 800 x 800 x 250 mm, včetně montážní desky a krycími panely s možností zaplombování. Světle šedá barva, krytí IP30/20. </t>
  </si>
  <si>
    <t>Vypínač 3-pólový, 63A s možností výbavy</t>
  </si>
  <si>
    <t>Vypínač 3-pólový, 200A s možností výbavy</t>
  </si>
  <si>
    <t>Vypínací spoušť 208-250V AC/DC pro MC1</t>
  </si>
  <si>
    <t>Vypínací spoušť 208-250V AC/DC pro MC2/3</t>
  </si>
  <si>
    <t>Popis přístrojů, svorek a okruhů</t>
  </si>
  <si>
    <t>Celkem mezisoučet</t>
  </si>
  <si>
    <t>Přesun materiálu (5% z celkové ceny materiálu)</t>
  </si>
  <si>
    <t>Montáž rozvodnice (30% z celkové ceny materiálu)</t>
  </si>
  <si>
    <t>Protokol o kusové zkoušce a kompletnosti rozvaděče</t>
  </si>
  <si>
    <t>Výrobní štítek</t>
  </si>
  <si>
    <t>Celkový součet za materiál a montáž</t>
  </si>
  <si>
    <t>Rozvaděč R-PZS  (10kA)</t>
  </si>
  <si>
    <t xml:space="preserve">Oceloplechová nástěnná rozvodnice 600 x 600 x 250 mm, včetně montážní desky s lištami a krycími panely. Světle šedá barva, krytí IP30/20. </t>
  </si>
  <si>
    <t>Vypínač 3-pólový, 40A na lištu</t>
  </si>
  <si>
    <t>Výkonný svodič přepětí s kombinací varistoru a uzavřeného plynového jiskřiště tříd B+C pro síť TN-C, maximální výbojový proud 60kA, bleskový impulsní proud 25kA.</t>
  </si>
  <si>
    <t>Jistič jednopólový 2A/1</t>
  </si>
  <si>
    <t>Motorový spínač s ochranou 0,63-1A,2P</t>
  </si>
  <si>
    <t>Jistič jednopólový B6/1</t>
  </si>
  <si>
    <t>Jistič třípólový B32/3</t>
  </si>
  <si>
    <t>Časové relé multifunkční 12-240VAC/DC, 1P</t>
  </si>
  <si>
    <t>Instalační stykač 20 A, 1Z (1NO), 24 V AC, 1TE</t>
  </si>
  <si>
    <t>Instalační stykač 20 A, 1Z+1R (1NO+1NC), 24 V AC, 1TE</t>
  </si>
  <si>
    <t>Lišta propojovací vidlicová,TE18mm/3p,10mm2/1m</t>
  </si>
  <si>
    <t>Řadová svorka 2 až 4 mm2</t>
  </si>
  <si>
    <t>Řadová svorka 6 mm2</t>
  </si>
  <si>
    <t>Řadová svorka 10 mm2</t>
  </si>
  <si>
    <t>Pro evakuační výtah a odvětrání CHÚC bude ve strojovně výtahů u rozvaděče R-PZS instalován autonomní bateriový zdroj typu UPS. Tento zdroj bude v provedení 400V vstup, 400V výstup, 15kVA 15kW, Online s 200 kusy baterií 12 V, 9 Ah. Tato UPS musí zajistit provoz evakuačního výtahu s příkonem 9kW/400V a VZT s příkonem 0,8kW/230V po dobu minimálně 60 minut. Součástí dodávky UPS je dopravu na místo instalace, nastěhování na místo určení, instalaci a montáž zařízení na pevné rozvody, funkční zkoušku zařízení, předání kompletní technické dokumentace a zaškolení obsluhy v době instalace. Navržený typ Schrack UPS AVARA Sentryum Active 15kVA 15kW 0min 3f/3f Online+ 200x Baterie 12 V, 9 Ah VRLA AGM; faston F2.</t>
  </si>
  <si>
    <t>Kit pro instalaci baterií do USS3 Active (pro 2x40 baterií), police, propojky a pojistky pro instalaci 1-2x 40ks baterií do UPS Avara Sentryum verze Active</t>
  </si>
  <si>
    <t>Box na AKU pro USML- na 2x 40ks 12Ah nebo 3x 40ks 7 a 9Ah</t>
  </si>
  <si>
    <t>Baterie 12 V, 9 Ah VRLA AGM; faston F2, dšv: 151 x 65 x 100 mm, 2,5 kg</t>
  </si>
  <si>
    <t>Relóvá karta do zdířky UPS, s bezpotenciál. Kontakty</t>
  </si>
  <si>
    <t>Instalace UPS. vybalení UPS v místě instalace, kontrola kompletnosti dodávky, bezbariérové nastěhování, ustavení na místě instalace, připojení přívodních a odvodních kabelů, propojovacích kabelů mezi jednotlivými UPS a mezi UPS a bat. boxy, zapojení a odzkoušení volitelného příslušenství UPS, odzkoušení funkce celé soustavy, uvedení do provozu, nastavení požadovaných hodnot,ověření funkcí a stavů, vystavení protokolu "Uvedení do provozu".</t>
  </si>
  <si>
    <t>Celkový součet za dodávku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</si>
</sst>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_*&quot;Kč&quot;;\-#,##0.00_*&quot;Kč&quot;"/>
    <numFmt numFmtId="166" formatCode="#,##0_*&quot;Kč&quot;;\-#,##0_*&quot;Kč&quot;"/>
  </numFmts>
  <fonts count="6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 CE"/>
      <charset val="238"/>
    </font>
    <font>
      <sz val="8"/>
      <name val="MS Sans Serif"/>
      <charset val="1"/>
    </font>
    <font>
      <b/>
      <sz val="20"/>
      <color indexed="10"/>
      <name val="Arial CE"/>
      <charset val="238"/>
    </font>
    <font>
      <b/>
      <u/>
      <sz val="20"/>
      <color indexed="10"/>
      <name val="Arial CE"/>
      <charset val="238"/>
    </font>
    <font>
      <b/>
      <sz val="2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6"/>
      <name val="Arial CE"/>
      <family val="2"/>
      <charset val="238"/>
    </font>
    <font>
      <sz val="10.5"/>
      <name val="Arial CE"/>
      <family val="2"/>
      <charset val="238"/>
    </font>
    <font>
      <b/>
      <sz val="10.5"/>
      <name val="Arial CE"/>
      <family val="2"/>
      <charset val="238"/>
    </font>
    <font>
      <b/>
      <u/>
      <sz val="12"/>
      <color indexed="10"/>
      <name val="Arial CE"/>
      <charset val="238"/>
    </font>
    <font>
      <sz val="7"/>
      <name val="Arial CE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u/>
      <sz val="8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b/>
      <sz val="8"/>
      <color indexed="62"/>
      <name val="Arial CE"/>
      <family val="2"/>
      <charset val="238"/>
    </font>
    <font>
      <sz val="8"/>
      <color indexed="62"/>
      <name val="Arial CE"/>
      <family val="2"/>
      <charset val="238"/>
    </font>
    <font>
      <sz val="16"/>
      <color indexed="62"/>
      <name val="Arial CE"/>
      <family val="2"/>
      <charset val="238"/>
    </font>
    <font>
      <u/>
      <sz val="8"/>
      <color indexed="12"/>
      <name val="MS Sans Serif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color rgb="FFFF0000"/>
      <name val="Arial"/>
      <family val="2"/>
      <charset val="238"/>
    </font>
    <font>
      <u/>
      <sz val="8"/>
      <name val="Arial CE"/>
      <charset val="238"/>
    </font>
    <font>
      <sz val="16"/>
      <name val="Arial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Times New Roman CE"/>
      <family val="1"/>
      <charset val="238"/>
    </font>
    <font>
      <sz val="16"/>
      <name val="Times New Roman CE"/>
      <family val="1"/>
      <charset val="238"/>
    </font>
    <font>
      <sz val="16"/>
      <color indexed="62"/>
      <name val="Arial"/>
      <family val="2"/>
    </font>
    <font>
      <b/>
      <sz val="8"/>
      <name val="MS Sans Serif"/>
      <family val="2"/>
      <charset val="238"/>
    </font>
    <font>
      <sz val="16"/>
      <name val="MS Sans Serif"/>
      <family val="2"/>
      <charset val="238"/>
    </font>
    <font>
      <sz val="11"/>
      <name val="Arial"/>
      <family val="2"/>
      <charset val="238"/>
    </font>
    <font>
      <b/>
      <sz val="14"/>
      <name val="Arial CE"/>
      <charset val="238"/>
    </font>
    <font>
      <b/>
      <sz val="18"/>
      <name val="Arial CE"/>
      <charset val="238"/>
    </font>
    <font>
      <sz val="10"/>
      <name val="Helv"/>
      <charset val="238"/>
    </font>
    <font>
      <sz val="10"/>
      <color theme="0"/>
      <name val="Helv"/>
      <charset val="238"/>
    </font>
    <font>
      <sz val="10"/>
      <name val="Arial"/>
      <family val="2"/>
      <charset val="238"/>
    </font>
    <font>
      <sz val="10"/>
      <name val="Helv"/>
    </font>
    <font>
      <sz val="10"/>
      <color indexed="63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2" fillId="0" borderId="0" applyAlignment="0">
      <alignment vertical="top" wrapText="1"/>
      <protection locked="0"/>
    </xf>
    <xf numFmtId="0" fontId="33" fillId="0" borderId="0" applyAlignment="0">
      <alignment vertical="top" wrapText="1"/>
      <protection locked="0"/>
    </xf>
    <xf numFmtId="0" fontId="41" fillId="0" borderId="0" applyNumberFormat="0" applyFill="0" applyBorder="0" applyAlignment="0" applyProtection="0">
      <alignment vertical="top"/>
      <protection locked="0"/>
    </xf>
  </cellStyleXfs>
  <cellXfs count="52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3" fillId="6" borderId="0" xfId="2" applyFont="1" applyFill="1" applyAlignment="1" applyProtection="1">
      <alignment horizontal="left" vertical="top"/>
      <protection hidden="1"/>
    </xf>
    <xf numFmtId="0" fontId="26" fillId="6" borderId="0" xfId="2" applyFont="1" applyFill="1" applyAlignment="1" applyProtection="1">
      <alignment horizontal="left" vertical="top" wrapText="1"/>
      <protection hidden="1"/>
    </xf>
    <xf numFmtId="0" fontId="27" fillId="6" borderId="0" xfId="2" applyFont="1" applyFill="1" applyAlignment="1" applyProtection="1">
      <alignment horizontal="left" vertical="top" wrapText="1"/>
      <protection hidden="1"/>
    </xf>
    <xf numFmtId="0" fontId="27" fillId="6" borderId="0" xfId="2" applyFont="1" applyFill="1" applyAlignment="1" applyProtection="1">
      <alignment horizontal="center" vertical="top" wrapText="1"/>
      <protection hidden="1"/>
    </xf>
    <xf numFmtId="165" fontId="27" fillId="6" borderId="0" xfId="2" applyNumberFormat="1" applyFont="1" applyFill="1" applyAlignment="1" applyProtection="1">
      <alignment horizontal="left" vertical="top"/>
      <protection hidden="1"/>
    </xf>
    <xf numFmtId="166" fontId="27" fillId="6" borderId="0" xfId="2" applyNumberFormat="1" applyFont="1" applyFill="1" applyAlignment="1" applyProtection="1">
      <alignment horizontal="left" vertical="top"/>
      <protection hidden="1"/>
    </xf>
    <xf numFmtId="0" fontId="27" fillId="6" borderId="0" xfId="2" applyFont="1" applyFill="1" applyAlignment="1" applyProtection="1">
      <alignment horizontal="left" vertical="top"/>
      <protection hidden="1"/>
    </xf>
    <xf numFmtId="0" fontId="27" fillId="0" borderId="0" xfId="2" applyFont="1" applyAlignment="1" applyProtection="1">
      <alignment horizontal="left" vertical="top"/>
      <protection hidden="1"/>
    </xf>
    <xf numFmtId="0" fontId="28" fillId="0" borderId="0" xfId="2" applyFont="1" applyAlignment="1" applyProtection="1">
      <alignment horizontal="left" vertical="top"/>
      <protection hidden="1"/>
    </xf>
    <xf numFmtId="0" fontId="29" fillId="6" borderId="0" xfId="2" applyFont="1" applyFill="1" applyAlignment="1" applyProtection="1">
      <alignment horizontal="left" vertical="top"/>
      <protection hidden="1"/>
    </xf>
    <xf numFmtId="0" fontId="30" fillId="6" borderId="0" xfId="2" applyFont="1" applyFill="1" applyAlignment="1" applyProtection="1">
      <alignment horizontal="left" vertical="top" wrapText="1"/>
      <protection hidden="1"/>
    </xf>
    <xf numFmtId="0" fontId="30" fillId="6" borderId="0" xfId="2" applyFont="1" applyFill="1" applyAlignment="1" applyProtection="1">
      <alignment horizontal="left" vertical="top"/>
      <protection hidden="1"/>
    </xf>
    <xf numFmtId="0" fontId="27" fillId="7" borderId="45" xfId="2" applyFont="1" applyFill="1" applyBorder="1" applyAlignment="1" applyProtection="1">
      <alignment horizontal="center" vertical="top" wrapText="1"/>
      <protection hidden="1"/>
    </xf>
    <xf numFmtId="0" fontId="27" fillId="7" borderId="46" xfId="2" applyFont="1" applyFill="1" applyBorder="1" applyAlignment="1" applyProtection="1">
      <alignment horizontal="center" vertical="top" wrapText="1"/>
      <protection hidden="1"/>
    </xf>
    <xf numFmtId="0" fontId="27" fillId="7" borderId="46" xfId="2" applyFont="1" applyFill="1" applyBorder="1" applyAlignment="1" applyProtection="1">
      <alignment horizontal="center" vertical="top"/>
      <protection hidden="1"/>
    </xf>
    <xf numFmtId="0" fontId="27" fillId="7" borderId="47" xfId="2" applyFont="1" applyFill="1" applyBorder="1" applyAlignment="1" applyProtection="1">
      <alignment horizontal="center" vertical="top" wrapText="1"/>
      <protection hidden="1"/>
    </xf>
    <xf numFmtId="0" fontId="32" fillId="7" borderId="48" xfId="2" applyFont="1" applyFill="1" applyBorder="1" applyAlignment="1" applyProtection="1">
      <alignment horizontal="center" vertical="top" wrapText="1"/>
      <protection hidden="1"/>
    </xf>
    <xf numFmtId="0" fontId="32" fillId="7" borderId="49" xfId="2" applyFont="1" applyFill="1" applyBorder="1" applyAlignment="1" applyProtection="1">
      <alignment horizontal="center" vertical="top" wrapText="1"/>
      <protection hidden="1"/>
    </xf>
    <xf numFmtId="0" fontId="32" fillId="7" borderId="49" xfId="2" applyFont="1" applyFill="1" applyBorder="1" applyAlignment="1" applyProtection="1">
      <alignment horizontal="center" vertical="top"/>
      <protection hidden="1"/>
    </xf>
    <xf numFmtId="0" fontId="32" fillId="7" borderId="50" xfId="2" applyFont="1" applyFill="1" applyBorder="1" applyAlignment="1" applyProtection="1">
      <alignment horizontal="center" vertical="top" wrapText="1"/>
      <protection hidden="1"/>
    </xf>
    <xf numFmtId="0" fontId="27" fillId="0" borderId="0" xfId="2" applyFont="1" applyAlignment="1" applyProtection="1">
      <alignment horizontal="left" vertical="top" wrapText="1"/>
      <protection hidden="1"/>
    </xf>
    <xf numFmtId="0" fontId="26" fillId="0" borderId="0" xfId="2" applyFont="1" applyAlignment="1" applyProtection="1">
      <alignment horizontal="left" vertical="top" wrapText="1"/>
      <protection hidden="1"/>
    </xf>
    <xf numFmtId="0" fontId="27" fillId="0" borderId="0" xfId="2" applyFont="1" applyAlignment="1" applyProtection="1">
      <alignment horizontal="center" vertical="top" wrapText="1"/>
      <protection hidden="1"/>
    </xf>
    <xf numFmtId="165" fontId="27" fillId="0" borderId="0" xfId="2" applyNumberFormat="1" applyFont="1" applyAlignment="1" applyProtection="1">
      <alignment horizontal="left" vertical="top"/>
      <protection hidden="1"/>
    </xf>
    <xf numFmtId="166" fontId="27" fillId="0" borderId="0" xfId="2" applyNumberFormat="1" applyFont="1" applyAlignment="1" applyProtection="1">
      <alignment horizontal="left" vertical="top"/>
      <protection hidden="1"/>
    </xf>
    <xf numFmtId="37" fontId="26" fillId="0" borderId="0" xfId="3" applyNumberFormat="1" applyFont="1" applyAlignment="1" applyProtection="1">
      <alignment horizontal="center"/>
      <protection hidden="1"/>
    </xf>
    <xf numFmtId="0" fontId="26" fillId="0" borderId="0" xfId="3" applyFont="1" applyAlignment="1" applyProtection="1">
      <alignment horizontal="center" wrapText="1"/>
      <protection hidden="1"/>
    </xf>
    <xf numFmtId="0" fontId="34" fillId="0" borderId="11" xfId="3" applyFont="1" applyBorder="1" applyAlignment="1" applyProtection="1">
      <alignment horizontal="left" wrapText="1"/>
      <protection hidden="1"/>
    </xf>
    <xf numFmtId="39" fontId="34" fillId="0" borderId="7" xfId="3" applyNumberFormat="1" applyFont="1" applyBorder="1" applyAlignment="1" applyProtection="1">
      <alignment horizontal="right"/>
      <protection hidden="1"/>
    </xf>
    <xf numFmtId="0" fontId="34" fillId="0" borderId="7" xfId="3" applyFont="1" applyBorder="1" applyAlignment="1" applyProtection="1">
      <alignment horizontal="center" wrapText="1"/>
      <protection hidden="1"/>
    </xf>
    <xf numFmtId="165" fontId="34" fillId="0" borderId="13" xfId="3" applyNumberFormat="1" applyFont="1" applyBorder="1" applyAlignment="1" applyProtection="1">
      <alignment horizontal="right"/>
      <protection hidden="1"/>
    </xf>
    <xf numFmtId="166" fontId="34" fillId="8" borderId="51" xfId="3" applyNumberFormat="1" applyFont="1" applyFill="1" applyBorder="1" applyAlignment="1" applyProtection="1">
      <alignment horizontal="right"/>
      <protection hidden="1"/>
    </xf>
    <xf numFmtId="0" fontId="35" fillId="0" borderId="0" xfId="3" applyFont="1" applyAlignment="1" applyProtection="1">
      <alignment horizontal="left" wrapText="1"/>
      <protection hidden="1"/>
    </xf>
    <xf numFmtId="0" fontId="27" fillId="0" borderId="0" xfId="3" applyFont="1" applyAlignment="1" applyProtection="1">
      <alignment horizontal="left"/>
      <protection hidden="1"/>
    </xf>
    <xf numFmtId="0" fontId="28" fillId="0" borderId="0" xfId="3" applyFont="1" applyAlignment="1" applyProtection="1">
      <alignment horizontal="left"/>
      <protection hidden="1"/>
    </xf>
    <xf numFmtId="37" fontId="26" fillId="0" borderId="0" xfId="2" applyNumberFormat="1" applyFont="1" applyAlignment="1" applyProtection="1">
      <alignment horizontal="center"/>
      <protection hidden="1"/>
    </xf>
    <xf numFmtId="0" fontId="26" fillId="0" borderId="0" xfId="2" applyFont="1" applyAlignment="1" applyProtection="1">
      <alignment horizontal="center" wrapText="1"/>
      <protection hidden="1"/>
    </xf>
    <xf numFmtId="0" fontId="34" fillId="0" borderId="0" xfId="2" applyFont="1" applyAlignment="1" applyProtection="1">
      <alignment horizontal="left" wrapText="1"/>
      <protection hidden="1"/>
    </xf>
    <xf numFmtId="39" fontId="34" fillId="0" borderId="0" xfId="2" applyNumberFormat="1" applyFont="1" applyAlignment="1" applyProtection="1">
      <alignment horizontal="right"/>
      <protection hidden="1"/>
    </xf>
    <xf numFmtId="0" fontId="34" fillId="0" borderId="0" xfId="2" applyFont="1" applyAlignment="1" applyProtection="1">
      <alignment horizontal="center" wrapText="1"/>
      <protection hidden="1"/>
    </xf>
    <xf numFmtId="165" fontId="34" fillId="0" borderId="0" xfId="2" applyNumberFormat="1" applyFont="1" applyAlignment="1" applyProtection="1">
      <alignment horizontal="right"/>
      <protection hidden="1"/>
    </xf>
    <xf numFmtId="166" fontId="34" fillId="0" borderId="0" xfId="2" applyNumberFormat="1" applyFont="1" applyAlignment="1" applyProtection="1">
      <alignment horizontal="right"/>
      <protection hidden="1"/>
    </xf>
    <xf numFmtId="0" fontId="26" fillId="0" borderId="0" xfId="2" applyFont="1" applyAlignment="1" applyProtection="1">
      <alignment horizontal="left" wrapText="1"/>
      <protection hidden="1"/>
    </xf>
    <xf numFmtId="0" fontId="27" fillId="0" borderId="0" xfId="2" applyFont="1" applyAlignment="1" applyProtection="1">
      <alignment horizontal="left"/>
      <protection hidden="1"/>
    </xf>
    <xf numFmtId="0" fontId="28" fillId="0" borderId="0" xfId="2" applyFont="1" applyAlignment="1" applyProtection="1">
      <alignment horizontal="left"/>
      <protection hidden="1"/>
    </xf>
    <xf numFmtId="0" fontId="36" fillId="0" borderId="0" xfId="3" applyFont="1" applyAlignment="1" applyProtection="1">
      <alignment horizontal="center" wrapText="1"/>
      <protection hidden="1"/>
    </xf>
    <xf numFmtId="0" fontId="36" fillId="0" borderId="0" xfId="3" applyFont="1" applyAlignment="1" applyProtection="1">
      <alignment horizontal="left"/>
      <protection hidden="1"/>
    </xf>
    <xf numFmtId="39" fontId="26" fillId="0" borderId="0" xfId="3" applyNumberFormat="1" applyFont="1" applyAlignment="1" applyProtection="1">
      <alignment horizontal="right"/>
      <protection hidden="1"/>
    </xf>
    <xf numFmtId="165" fontId="26" fillId="0" borderId="0" xfId="3" applyNumberFormat="1" applyFont="1" applyAlignment="1" applyProtection="1">
      <alignment horizontal="right"/>
      <protection hidden="1"/>
    </xf>
    <xf numFmtId="166" fontId="26" fillId="0" borderId="0" xfId="3" applyNumberFormat="1" applyFont="1" applyAlignment="1" applyProtection="1">
      <alignment horizontal="right"/>
      <protection hidden="1"/>
    </xf>
    <xf numFmtId="0" fontId="26" fillId="0" borderId="0" xfId="3" applyFont="1" applyAlignment="1" applyProtection="1">
      <alignment horizontal="left" wrapText="1"/>
      <protection hidden="1"/>
    </xf>
    <xf numFmtId="0" fontId="37" fillId="8" borderId="0" xfId="2" applyFont="1" applyFill="1" applyAlignment="1" applyProtection="1">
      <alignment horizontal="left" wrapText="1"/>
      <protection hidden="1"/>
    </xf>
    <xf numFmtId="37" fontId="38" fillId="0" borderId="6" xfId="2" applyNumberFormat="1" applyFont="1" applyBorder="1" applyAlignment="1" applyProtection="1">
      <alignment horizontal="center"/>
      <protection hidden="1"/>
    </xf>
    <xf numFmtId="0" fontId="38" fillId="0" borderId="6" xfId="2" applyFont="1" applyBorder="1" applyAlignment="1" applyProtection="1">
      <alignment horizontal="center" wrapText="1"/>
      <protection hidden="1"/>
    </xf>
    <xf numFmtId="0" fontId="38" fillId="0" borderId="6" xfId="2" applyFont="1" applyBorder="1" applyAlignment="1" applyProtection="1">
      <alignment horizontal="left" wrapText="1"/>
      <protection hidden="1"/>
    </xf>
    <xf numFmtId="39" fontId="38" fillId="0" borderId="6" xfId="2" applyNumberFormat="1" applyFont="1" applyBorder="1" applyAlignment="1" applyProtection="1">
      <alignment horizontal="right"/>
      <protection hidden="1"/>
    </xf>
    <xf numFmtId="165" fontId="38" fillId="0" borderId="6" xfId="2" applyNumberFormat="1" applyFont="1" applyBorder="1" applyAlignment="1" applyProtection="1">
      <alignment horizontal="right"/>
      <protection hidden="1"/>
    </xf>
    <xf numFmtId="166" fontId="38" fillId="0" borderId="6" xfId="2" applyNumberFormat="1" applyFont="1" applyBorder="1" applyAlignment="1" applyProtection="1">
      <alignment horizontal="right"/>
      <protection hidden="1"/>
    </xf>
    <xf numFmtId="0" fontId="39" fillId="0" borderId="0" xfId="2" applyFont="1" applyAlignment="1" applyProtection="1">
      <alignment horizontal="left"/>
      <protection hidden="1"/>
    </xf>
    <xf numFmtId="0" fontId="40" fillId="0" borderId="0" xfId="2" applyFont="1" applyAlignment="1" applyProtection="1">
      <alignment horizontal="left"/>
      <protection hidden="1"/>
    </xf>
    <xf numFmtId="37" fontId="27" fillId="0" borderId="52" xfId="2" applyNumberFormat="1" applyFont="1" applyBorder="1" applyAlignment="1" applyProtection="1">
      <alignment horizontal="center" vertical="top"/>
      <protection hidden="1"/>
    </xf>
    <xf numFmtId="49" fontId="42" fillId="0" borderId="53" xfId="4" applyNumberFormat="1" applyFont="1" applyFill="1" applyBorder="1" applyAlignment="1" applyProtection="1">
      <alignment horizontal="center" vertical="top" wrapText="1" readingOrder="1"/>
      <protection hidden="1"/>
    </xf>
    <xf numFmtId="0" fontId="27" fillId="0" borderId="53" xfId="2" applyFont="1" applyBorder="1" applyAlignment="1" applyProtection="1">
      <alignment horizontal="left" vertical="top" wrapText="1"/>
      <protection hidden="1"/>
    </xf>
    <xf numFmtId="39" fontId="26" fillId="0" borderId="53" xfId="2" applyNumberFormat="1" applyFont="1" applyBorder="1" applyAlignment="1" applyProtection="1">
      <alignment horizontal="right" vertical="top"/>
      <protection hidden="1"/>
    </xf>
    <xf numFmtId="0" fontId="27" fillId="0" borderId="53" xfId="2" applyFont="1" applyBorder="1" applyAlignment="1" applyProtection="1">
      <alignment horizontal="center" vertical="top" wrapText="1"/>
      <protection hidden="1"/>
    </xf>
    <xf numFmtId="165" fontId="27" fillId="9" borderId="53" xfId="2" applyNumberFormat="1" applyFont="1" applyFill="1" applyBorder="1" applyAlignment="1" applyProtection="1">
      <alignment horizontal="right" vertical="top"/>
      <protection hidden="1"/>
    </xf>
    <xf numFmtId="166" fontId="27" fillId="0" borderId="53" xfId="2" applyNumberFormat="1" applyFont="1" applyBorder="1" applyAlignment="1" applyProtection="1">
      <alignment horizontal="right" vertical="top"/>
      <protection hidden="1"/>
    </xf>
    <xf numFmtId="0" fontId="43" fillId="0" borderId="54" xfId="2" applyFont="1" applyBorder="1" applyAlignment="1" applyProtection="1">
      <alignment horizontal="left" vertical="top" wrapText="1"/>
      <protection hidden="1"/>
    </xf>
    <xf numFmtId="37" fontId="44" fillId="0" borderId="55" xfId="2" applyNumberFormat="1" applyFont="1" applyBorder="1" applyAlignment="1" applyProtection="1">
      <alignment horizontal="center" vertical="top"/>
      <protection hidden="1"/>
    </xf>
    <xf numFmtId="49" fontId="26" fillId="0" borderId="56" xfId="2" applyNumberFormat="1" applyFont="1" applyBorder="1" applyAlignment="1" applyProtection="1">
      <alignment horizontal="center" vertical="top" wrapText="1"/>
      <protection hidden="1"/>
    </xf>
    <xf numFmtId="49" fontId="44" fillId="0" borderId="6" xfId="2" applyNumberFormat="1" applyFont="1" applyBorder="1" applyAlignment="1" applyProtection="1">
      <alignment horizontal="left" vertical="top" wrapText="1"/>
      <protection hidden="1"/>
    </xf>
    <xf numFmtId="0" fontId="27" fillId="0" borderId="57" xfId="2" applyFont="1" applyBorder="1" applyAlignment="1" applyProtection="1">
      <alignment horizontal="left" vertical="top" wrapText="1"/>
      <protection hidden="1"/>
    </xf>
    <xf numFmtId="0" fontId="45" fillId="0" borderId="0" xfId="2" applyFont="1" applyAlignment="1" applyProtection="1">
      <alignment horizontal="left" vertical="top"/>
      <protection hidden="1"/>
    </xf>
    <xf numFmtId="0" fontId="44" fillId="0" borderId="0" xfId="2" applyFont="1" applyAlignment="1" applyProtection="1">
      <alignment horizontal="left" vertical="top"/>
      <protection hidden="1"/>
    </xf>
    <xf numFmtId="0" fontId="16" fillId="0" borderId="58" xfId="2" applyFont="1" applyBorder="1" applyAlignment="1" applyProtection="1">
      <alignment horizontal="left" vertical="top" wrapText="1"/>
      <protection hidden="1"/>
    </xf>
    <xf numFmtId="37" fontId="44" fillId="0" borderId="52" xfId="2" applyNumberFormat="1" applyFont="1" applyBorder="1" applyAlignment="1" applyProtection="1">
      <alignment horizontal="center" vertical="top"/>
      <protection hidden="1"/>
    </xf>
    <xf numFmtId="0" fontId="16" fillId="0" borderId="53" xfId="2" applyFont="1" applyBorder="1" applyAlignment="1" applyProtection="1">
      <alignment horizontal="left" vertical="top" wrapText="1"/>
      <protection hidden="1"/>
    </xf>
    <xf numFmtId="0" fontId="43" fillId="0" borderId="59" xfId="2" applyFont="1" applyBorder="1" applyAlignment="1" applyProtection="1">
      <alignment horizontal="left" vertical="top" wrapText="1"/>
      <protection hidden="1"/>
    </xf>
    <xf numFmtId="49" fontId="26" fillId="0" borderId="53" xfId="2" applyNumberFormat="1" applyFont="1" applyBorder="1" applyAlignment="1" applyProtection="1">
      <alignment horizontal="center" vertical="top" wrapText="1"/>
      <protection hidden="1"/>
    </xf>
    <xf numFmtId="0" fontId="27" fillId="0" borderId="59" xfId="2" applyFont="1" applyBorder="1" applyAlignment="1" applyProtection="1">
      <alignment horizontal="left" vertical="top" wrapText="1"/>
      <protection hidden="1"/>
    </xf>
    <xf numFmtId="0" fontId="45" fillId="0" borderId="0" xfId="2" applyFont="1" applyAlignment="1" applyProtection="1">
      <alignment horizontal="left" vertical="top" wrapText="1"/>
      <protection hidden="1"/>
    </xf>
    <xf numFmtId="0" fontId="44" fillId="0" borderId="0" xfId="2" applyFont="1" applyAlignment="1" applyProtection="1">
      <alignment horizontal="left" vertical="top" wrapText="1"/>
      <protection hidden="1"/>
    </xf>
    <xf numFmtId="0" fontId="27" fillId="0" borderId="58" xfId="2" applyFont="1" applyBorder="1" applyAlignment="1" applyProtection="1">
      <alignment horizontal="left" vertical="top" wrapText="1"/>
      <protection hidden="1"/>
    </xf>
    <xf numFmtId="39" fontId="42" fillId="0" borderId="58" xfId="2" applyNumberFormat="1" applyFont="1" applyBorder="1" applyAlignment="1" applyProtection="1">
      <alignment horizontal="right" vertical="top"/>
      <protection hidden="1"/>
    </xf>
    <xf numFmtId="0" fontId="43" fillId="0" borderId="58" xfId="2" applyFont="1" applyBorder="1" applyAlignment="1" applyProtection="1">
      <alignment horizontal="center" vertical="top" wrapText="1"/>
      <protection hidden="1"/>
    </xf>
    <xf numFmtId="166" fontId="43" fillId="0" borderId="58" xfId="2" applyNumberFormat="1" applyFont="1" applyBorder="1" applyAlignment="1" applyProtection="1">
      <alignment horizontal="right" vertical="top"/>
      <protection hidden="1"/>
    </xf>
    <xf numFmtId="0" fontId="27" fillId="0" borderId="54" xfId="2" applyFont="1" applyBorder="1" applyAlignment="1" applyProtection="1">
      <alignment horizontal="left" vertical="top" wrapText="1"/>
      <protection hidden="1"/>
    </xf>
    <xf numFmtId="39" fontId="26" fillId="0" borderId="58" xfId="2" applyNumberFormat="1" applyFont="1" applyBorder="1" applyAlignment="1" applyProtection="1">
      <alignment horizontal="right" vertical="top"/>
      <protection hidden="1"/>
    </xf>
    <xf numFmtId="166" fontId="27" fillId="0" borderId="58" xfId="2" applyNumberFormat="1" applyFont="1" applyBorder="1" applyAlignment="1" applyProtection="1">
      <alignment horizontal="right" vertical="top"/>
      <protection hidden="1"/>
    </xf>
    <xf numFmtId="49" fontId="26" fillId="0" borderId="60" xfId="2" applyNumberFormat="1" applyFont="1" applyBorder="1" applyAlignment="1" applyProtection="1">
      <alignment horizontal="center" vertical="top" wrapText="1"/>
      <protection hidden="1"/>
    </xf>
    <xf numFmtId="0" fontId="27" fillId="0" borderId="60" xfId="2" applyFont="1" applyBorder="1" applyAlignment="1" applyProtection="1">
      <alignment horizontal="left" vertical="top" wrapText="1"/>
      <protection hidden="1"/>
    </xf>
    <xf numFmtId="39" fontId="26" fillId="0" borderId="60" xfId="2" applyNumberFormat="1" applyFont="1" applyBorder="1" applyAlignment="1" applyProtection="1">
      <alignment horizontal="right" vertical="top"/>
      <protection hidden="1"/>
    </xf>
    <xf numFmtId="0" fontId="27" fillId="0" borderId="60" xfId="2" applyFont="1" applyBorder="1" applyAlignment="1" applyProtection="1">
      <alignment horizontal="center" vertical="top" wrapText="1"/>
      <protection hidden="1"/>
    </xf>
    <xf numFmtId="166" fontId="27" fillId="0" borderId="60" xfId="2" applyNumberFormat="1" applyFont="1" applyBorder="1" applyAlignment="1" applyProtection="1">
      <alignment horizontal="right" vertical="top"/>
      <protection hidden="1"/>
    </xf>
    <xf numFmtId="0" fontId="27" fillId="0" borderId="61" xfId="2" applyFont="1" applyBorder="1" applyAlignment="1" applyProtection="1">
      <alignment horizontal="left" vertical="top" wrapText="1"/>
      <protection hidden="1"/>
    </xf>
    <xf numFmtId="0" fontId="16" fillId="0" borderId="53" xfId="2" applyFont="1" applyBorder="1" applyAlignment="1" applyProtection="1">
      <alignment horizontal="center" vertical="top" wrapText="1"/>
      <protection hidden="1"/>
    </xf>
    <xf numFmtId="166" fontId="16" fillId="0" borderId="53" xfId="2" applyNumberFormat="1" applyFont="1" applyBorder="1" applyAlignment="1" applyProtection="1">
      <alignment horizontal="right" vertical="top"/>
      <protection hidden="1"/>
    </xf>
    <xf numFmtId="0" fontId="47" fillId="0" borderId="0" xfId="2" applyFont="1" applyAlignment="1" applyProtection="1">
      <alignment horizontal="left" vertical="top"/>
      <protection hidden="1"/>
    </xf>
    <xf numFmtId="37" fontId="27" fillId="0" borderId="0" xfId="2" applyNumberFormat="1" applyFont="1" applyAlignment="1" applyProtection="1">
      <alignment horizontal="center" vertical="top"/>
      <protection hidden="1"/>
    </xf>
    <xf numFmtId="0" fontId="26" fillId="0" borderId="0" xfId="2" applyFont="1" applyAlignment="1" applyProtection="1">
      <alignment horizontal="center" vertical="top" wrapText="1"/>
      <protection hidden="1"/>
    </xf>
    <xf numFmtId="39" fontId="26" fillId="0" borderId="0" xfId="2" applyNumberFormat="1" applyFont="1" applyAlignment="1" applyProtection="1">
      <alignment horizontal="right" vertical="top"/>
      <protection hidden="1"/>
    </xf>
    <xf numFmtId="165" fontId="27" fillId="0" borderId="0" xfId="2" applyNumberFormat="1" applyFont="1" applyAlignment="1" applyProtection="1">
      <alignment horizontal="right" vertical="top"/>
      <protection hidden="1"/>
    </xf>
    <xf numFmtId="166" fontId="27" fillId="0" borderId="0" xfId="2" applyNumberFormat="1" applyFont="1" applyAlignment="1" applyProtection="1">
      <alignment horizontal="right" vertical="top"/>
      <protection hidden="1"/>
    </xf>
    <xf numFmtId="37" fontId="48" fillId="0" borderId="0" xfId="2" applyNumberFormat="1" applyFont="1" applyAlignment="1" applyProtection="1">
      <alignment horizontal="center"/>
      <protection hidden="1"/>
    </xf>
    <xf numFmtId="49" fontId="48" fillId="0" borderId="0" xfId="2" applyNumberFormat="1" applyFont="1" applyAlignment="1" applyProtection="1">
      <alignment horizontal="center" wrapText="1"/>
      <protection hidden="1"/>
    </xf>
    <xf numFmtId="0" fontId="48" fillId="0" borderId="0" xfId="2" applyFont="1" applyAlignment="1" applyProtection="1">
      <alignment horizontal="left" wrapText="1"/>
      <protection hidden="1"/>
    </xf>
    <xf numFmtId="39" fontId="48" fillId="0" borderId="0" xfId="2" applyNumberFormat="1" applyFont="1" applyAlignment="1" applyProtection="1">
      <alignment horizontal="right"/>
      <protection hidden="1"/>
    </xf>
    <xf numFmtId="0" fontId="48" fillId="0" borderId="0" xfId="2" applyFont="1" applyAlignment="1" applyProtection="1">
      <alignment horizontal="center" wrapText="1"/>
      <protection hidden="1"/>
    </xf>
    <xf numFmtId="165" fontId="48" fillId="0" borderId="0" xfId="2" applyNumberFormat="1" applyFont="1" applyAlignment="1" applyProtection="1">
      <alignment horizontal="right"/>
      <protection hidden="1"/>
    </xf>
    <xf numFmtId="166" fontId="48" fillId="0" borderId="0" xfId="2" applyNumberFormat="1" applyFont="1" applyAlignment="1" applyProtection="1">
      <alignment horizontal="right"/>
      <protection hidden="1"/>
    </xf>
    <xf numFmtId="0" fontId="38" fillId="0" borderId="6" xfId="2" applyFont="1" applyBorder="1" applyAlignment="1" applyProtection="1">
      <alignment horizontal="right" wrapText="1"/>
      <protection hidden="1"/>
    </xf>
    <xf numFmtId="0" fontId="45" fillId="0" borderId="0" xfId="2" applyFont="1" applyAlignment="1" applyProtection="1">
      <alignment horizontal="left"/>
      <protection hidden="1"/>
    </xf>
    <xf numFmtId="0" fontId="49" fillId="0" borderId="0" xfId="2" applyFont="1" applyAlignment="1" applyProtection="1">
      <alignment horizontal="left"/>
      <protection hidden="1"/>
    </xf>
    <xf numFmtId="37" fontId="44" fillId="0" borderId="55" xfId="3" applyNumberFormat="1" applyFont="1" applyBorder="1" applyAlignment="1" applyProtection="1">
      <alignment horizontal="center" vertical="top"/>
      <protection hidden="1"/>
    </xf>
    <xf numFmtId="49" fontId="50" fillId="0" borderId="60" xfId="3" applyNumberFormat="1" applyFont="1" applyBorder="1" applyAlignment="1" applyProtection="1">
      <alignment horizontal="center" vertical="top" wrapText="1"/>
      <protection hidden="1"/>
    </xf>
    <xf numFmtId="49" fontId="44" fillId="0" borderId="62" xfId="3" applyNumberFormat="1" applyFont="1" applyBorder="1" applyAlignment="1" applyProtection="1">
      <alignment horizontal="left" vertical="top" wrapText="1"/>
      <protection hidden="1"/>
    </xf>
    <xf numFmtId="39" fontId="50" fillId="0" borderId="60" xfId="3" applyNumberFormat="1" applyFont="1" applyBorder="1" applyAlignment="1" applyProtection="1">
      <alignment horizontal="right" vertical="top"/>
      <protection hidden="1"/>
    </xf>
    <xf numFmtId="0" fontId="44" fillId="0" borderId="60" xfId="3" applyFont="1" applyBorder="1" applyAlignment="1" applyProtection="1">
      <alignment horizontal="center" vertical="top" wrapText="1"/>
      <protection hidden="1"/>
    </xf>
    <xf numFmtId="166" fontId="44" fillId="0" borderId="63" xfId="3" applyNumberFormat="1" applyFont="1" applyBorder="1" applyAlignment="1" applyProtection="1">
      <alignment horizontal="right" vertical="top"/>
      <protection hidden="1"/>
    </xf>
    <xf numFmtId="0" fontId="44" fillId="0" borderId="64" xfId="3" applyFont="1" applyBorder="1" applyAlignment="1" applyProtection="1">
      <alignment horizontal="left" vertical="top" wrapText="1"/>
      <protection hidden="1"/>
    </xf>
    <xf numFmtId="0" fontId="45" fillId="0" borderId="0" xfId="3" applyFont="1" applyAlignment="1" applyProtection="1">
      <alignment horizontal="left" vertical="top"/>
      <protection hidden="1"/>
    </xf>
    <xf numFmtId="0" fontId="44" fillId="0" borderId="0" xfId="3" applyFont="1" applyAlignment="1" applyProtection="1">
      <alignment horizontal="left" vertical="top"/>
      <protection hidden="1"/>
    </xf>
    <xf numFmtId="49" fontId="50" fillId="0" borderId="58" xfId="2" applyNumberFormat="1" applyFont="1" applyBorder="1" applyAlignment="1" applyProtection="1">
      <alignment horizontal="center" vertical="top" wrapText="1"/>
      <protection hidden="1"/>
    </xf>
    <xf numFmtId="0" fontId="44" fillId="0" borderId="58" xfId="2" applyFont="1" applyBorder="1" applyAlignment="1" applyProtection="1">
      <alignment horizontal="left" vertical="top" wrapText="1"/>
      <protection hidden="1"/>
    </xf>
    <xf numFmtId="39" fontId="50" fillId="0" borderId="58" xfId="2" applyNumberFormat="1" applyFont="1" applyBorder="1" applyAlignment="1" applyProtection="1">
      <alignment horizontal="right" vertical="top" wrapText="1"/>
      <protection hidden="1"/>
    </xf>
    <xf numFmtId="165" fontId="44" fillId="0" borderId="58" xfId="2" applyNumberFormat="1" applyFont="1" applyBorder="1" applyAlignment="1" applyProtection="1">
      <alignment horizontal="center" vertical="top"/>
      <protection hidden="1"/>
    </xf>
    <xf numFmtId="166" fontId="44" fillId="0" borderId="58" xfId="2" applyNumberFormat="1" applyFont="1" applyBorder="1" applyAlignment="1" applyProtection="1">
      <alignment horizontal="right" vertical="top" wrapText="1"/>
      <protection hidden="1"/>
    </xf>
    <xf numFmtId="0" fontId="44" fillId="0" borderId="54" xfId="2" applyFont="1" applyBorder="1" applyAlignment="1" applyProtection="1">
      <alignment horizontal="left" vertical="top" wrapText="1"/>
      <protection hidden="1"/>
    </xf>
    <xf numFmtId="0" fontId="27" fillId="0" borderId="58" xfId="2" applyFont="1" applyBorder="1" applyAlignment="1" applyProtection="1">
      <alignment horizontal="center" vertical="top" wrapText="1"/>
      <protection hidden="1"/>
    </xf>
    <xf numFmtId="49" fontId="42" fillId="0" borderId="60" xfId="2" applyNumberFormat="1" applyFont="1" applyBorder="1" applyAlignment="1" applyProtection="1">
      <alignment horizontal="center" vertical="top" wrapText="1"/>
      <protection hidden="1"/>
    </xf>
    <xf numFmtId="0" fontId="27" fillId="0" borderId="58" xfId="3" applyFont="1" applyBorder="1" applyAlignment="1" applyProtection="1">
      <alignment horizontal="left" vertical="top" wrapText="1"/>
      <protection hidden="1"/>
    </xf>
    <xf numFmtId="39" fontId="26" fillId="0" borderId="58" xfId="3" applyNumberFormat="1" applyFont="1" applyBorder="1" applyAlignment="1" applyProtection="1">
      <alignment horizontal="right" vertical="top"/>
      <protection hidden="1"/>
    </xf>
    <xf numFmtId="0" fontId="27" fillId="0" borderId="58" xfId="3" applyFont="1" applyBorder="1" applyAlignment="1" applyProtection="1">
      <alignment horizontal="center" vertical="top" wrapText="1"/>
      <protection hidden="1"/>
    </xf>
    <xf numFmtId="166" fontId="27" fillId="0" borderId="58" xfId="3" applyNumberFormat="1" applyFont="1" applyBorder="1" applyAlignment="1" applyProtection="1">
      <alignment horizontal="right" vertical="top"/>
      <protection hidden="1"/>
    </xf>
    <xf numFmtId="0" fontId="27" fillId="0" borderId="54" xfId="3" applyFont="1" applyBorder="1" applyAlignment="1" applyProtection="1">
      <alignment horizontal="left" vertical="top" wrapText="1"/>
      <protection hidden="1"/>
    </xf>
    <xf numFmtId="0" fontId="27" fillId="0" borderId="0" xfId="3" applyFont="1" applyAlignment="1" applyProtection="1">
      <alignment horizontal="left" vertical="top"/>
      <protection hidden="1"/>
    </xf>
    <xf numFmtId="0" fontId="28" fillId="0" borderId="0" xfId="3" applyFont="1" applyAlignment="1" applyProtection="1">
      <alignment horizontal="left" vertical="top"/>
      <protection hidden="1"/>
    </xf>
    <xf numFmtId="49" fontId="26" fillId="0" borderId="56" xfId="3" applyNumberFormat="1" applyFont="1" applyBorder="1" applyAlignment="1" applyProtection="1">
      <alignment horizontal="center" vertical="top" wrapText="1"/>
      <protection hidden="1"/>
    </xf>
    <xf numFmtId="49" fontId="44" fillId="0" borderId="6" xfId="3" applyNumberFormat="1" applyFont="1" applyBorder="1" applyAlignment="1" applyProtection="1">
      <alignment horizontal="left" vertical="top" wrapText="1"/>
      <protection hidden="1"/>
    </xf>
    <xf numFmtId="39" fontId="26" fillId="0" borderId="53" xfId="3" applyNumberFormat="1" applyFont="1" applyBorder="1" applyAlignment="1" applyProtection="1">
      <alignment horizontal="right" vertical="top"/>
      <protection hidden="1"/>
    </xf>
    <xf numFmtId="0" fontId="27" fillId="0" borderId="53" xfId="3" applyFont="1" applyBorder="1" applyAlignment="1" applyProtection="1">
      <alignment horizontal="center" vertical="top" wrapText="1"/>
      <protection hidden="1"/>
    </xf>
    <xf numFmtId="166" fontId="27" fillId="0" borderId="53" xfId="3" applyNumberFormat="1" applyFont="1" applyBorder="1" applyAlignment="1" applyProtection="1">
      <alignment horizontal="right" vertical="top"/>
      <protection hidden="1"/>
    </xf>
    <xf numFmtId="0" fontId="27" fillId="0" borderId="57" xfId="3" applyFont="1" applyBorder="1" applyAlignment="1" applyProtection="1">
      <alignment horizontal="left" vertical="top" wrapText="1"/>
      <protection hidden="1"/>
    </xf>
    <xf numFmtId="39" fontId="50" fillId="0" borderId="58" xfId="2" applyNumberFormat="1" applyFont="1" applyBorder="1" applyAlignment="1" applyProtection="1">
      <alignment horizontal="right" vertical="top"/>
      <protection hidden="1"/>
    </xf>
    <xf numFmtId="0" fontId="44" fillId="0" borderId="58" xfId="2" applyFont="1" applyBorder="1" applyAlignment="1" applyProtection="1">
      <alignment horizontal="center" vertical="top" wrapText="1"/>
      <protection hidden="1"/>
    </xf>
    <xf numFmtId="166" fontId="44" fillId="0" borderId="58" xfId="2" applyNumberFormat="1" applyFont="1" applyBorder="1" applyAlignment="1" applyProtection="1">
      <alignment horizontal="right" vertical="top"/>
      <protection hidden="1"/>
    </xf>
    <xf numFmtId="49" fontId="50" fillId="0" borderId="58" xfId="3" applyNumberFormat="1" applyFont="1" applyBorder="1" applyAlignment="1" applyProtection="1">
      <alignment horizontal="center" vertical="top" wrapText="1"/>
      <protection hidden="1"/>
    </xf>
    <xf numFmtId="0" fontId="44" fillId="0" borderId="58" xfId="3" applyFont="1" applyBorder="1" applyAlignment="1" applyProtection="1">
      <alignment horizontal="left" vertical="top" wrapText="1"/>
      <protection hidden="1"/>
    </xf>
    <xf numFmtId="39" fontId="50" fillId="0" borderId="58" xfId="3" applyNumberFormat="1" applyFont="1" applyBorder="1" applyAlignment="1" applyProtection="1">
      <alignment horizontal="right" vertical="top"/>
      <protection hidden="1"/>
    </xf>
    <xf numFmtId="0" fontId="44" fillId="0" borderId="58" xfId="3" applyFont="1" applyBorder="1" applyAlignment="1" applyProtection="1">
      <alignment horizontal="center" vertical="top" wrapText="1"/>
      <protection hidden="1"/>
    </xf>
    <xf numFmtId="0" fontId="44" fillId="0" borderId="54" xfId="3" applyFont="1" applyBorder="1" applyAlignment="1" applyProtection="1">
      <alignment horizontal="left" vertical="top" wrapText="1"/>
      <protection hidden="1"/>
    </xf>
    <xf numFmtId="0" fontId="51" fillId="0" borderId="0" xfId="3" applyFont="1" applyAlignment="1" applyProtection="1">
      <alignment horizontal="left" vertical="top"/>
      <protection hidden="1"/>
    </xf>
    <xf numFmtId="0" fontId="52" fillId="0" borderId="0" xfId="3" applyFont="1" applyAlignment="1" applyProtection="1">
      <alignment horizontal="left" vertical="top"/>
      <protection hidden="1"/>
    </xf>
    <xf numFmtId="49" fontId="50" fillId="0" borderId="53" xfId="2" applyNumberFormat="1" applyFont="1" applyBorder="1" applyAlignment="1" applyProtection="1">
      <alignment horizontal="center" vertical="top" wrapText="1"/>
      <protection hidden="1"/>
    </xf>
    <xf numFmtId="0" fontId="44" fillId="0" borderId="53" xfId="2" applyFont="1" applyBorder="1" applyAlignment="1" applyProtection="1">
      <alignment horizontal="left" vertical="top" wrapText="1"/>
      <protection hidden="1"/>
    </xf>
    <xf numFmtId="39" fontId="50" fillId="0" borderId="53" xfId="2" applyNumberFormat="1" applyFont="1" applyBorder="1" applyAlignment="1" applyProtection="1">
      <alignment horizontal="right" vertical="top"/>
      <protection hidden="1"/>
    </xf>
    <xf numFmtId="0" fontId="44" fillId="0" borderId="53" xfId="2" applyFont="1" applyBorder="1" applyAlignment="1" applyProtection="1">
      <alignment horizontal="center" vertical="top" wrapText="1"/>
      <protection hidden="1"/>
    </xf>
    <xf numFmtId="166" fontId="44" fillId="0" borderId="53" xfId="2" applyNumberFormat="1" applyFont="1" applyBorder="1" applyAlignment="1" applyProtection="1">
      <alignment horizontal="right" vertical="top"/>
      <protection hidden="1"/>
    </xf>
    <xf numFmtId="39" fontId="26" fillId="0" borderId="56" xfId="3" applyNumberFormat="1" applyFont="1" applyBorder="1" applyAlignment="1" applyProtection="1">
      <alignment horizontal="right" vertical="top"/>
      <protection hidden="1"/>
    </xf>
    <xf numFmtId="0" fontId="27" fillId="0" borderId="56" xfId="3" applyFont="1" applyBorder="1" applyAlignment="1" applyProtection="1">
      <alignment horizontal="center" vertical="top" wrapText="1"/>
      <protection hidden="1"/>
    </xf>
    <xf numFmtId="166" fontId="27" fillId="0" borderId="56" xfId="3" applyNumberFormat="1" applyFont="1" applyBorder="1" applyAlignment="1" applyProtection="1">
      <alignment horizontal="right" vertical="top"/>
      <protection hidden="1"/>
    </xf>
    <xf numFmtId="49" fontId="50" fillId="0" borderId="60" xfId="2" applyNumberFormat="1" applyFont="1" applyBorder="1" applyAlignment="1" applyProtection="1">
      <alignment horizontal="center" vertical="top" wrapText="1"/>
      <protection hidden="1"/>
    </xf>
    <xf numFmtId="0" fontId="44" fillId="0" borderId="60" xfId="2" applyFont="1" applyBorder="1" applyAlignment="1" applyProtection="1">
      <alignment horizontal="left" vertical="top" wrapText="1"/>
      <protection hidden="1"/>
    </xf>
    <xf numFmtId="39" fontId="50" fillId="0" borderId="60" xfId="2" applyNumberFormat="1" applyFont="1" applyBorder="1" applyAlignment="1" applyProtection="1">
      <alignment horizontal="right" vertical="top"/>
      <protection hidden="1"/>
    </xf>
    <xf numFmtId="0" fontId="44" fillId="0" borderId="60" xfId="2" applyFont="1" applyBorder="1" applyAlignment="1" applyProtection="1">
      <alignment horizontal="center" vertical="top" wrapText="1"/>
      <protection hidden="1"/>
    </xf>
    <xf numFmtId="166" fontId="44" fillId="0" borderId="63" xfId="2" applyNumberFormat="1" applyFont="1" applyBorder="1" applyAlignment="1" applyProtection="1">
      <alignment horizontal="right" vertical="top"/>
      <protection hidden="1"/>
    </xf>
    <xf numFmtId="0" fontId="44" fillId="0" borderId="61" xfId="2" applyFont="1" applyBorder="1" applyAlignment="1" applyProtection="1">
      <alignment horizontal="left" vertical="top" wrapText="1"/>
      <protection hidden="1"/>
    </xf>
    <xf numFmtId="37" fontId="38" fillId="0" borderId="6" xfId="3" applyNumberFormat="1" applyFont="1" applyBorder="1" applyAlignment="1" applyProtection="1">
      <alignment horizontal="center"/>
      <protection hidden="1"/>
    </xf>
    <xf numFmtId="0" fontId="38" fillId="0" borderId="6" xfId="3" applyFont="1" applyBorder="1" applyAlignment="1" applyProtection="1">
      <alignment horizontal="center" wrapText="1"/>
      <protection hidden="1"/>
    </xf>
    <xf numFmtId="0" fontId="38" fillId="0" borderId="6" xfId="3" applyFont="1" applyBorder="1" applyAlignment="1" applyProtection="1">
      <alignment horizontal="left" wrapText="1"/>
      <protection hidden="1"/>
    </xf>
    <xf numFmtId="39" fontId="38" fillId="0" borderId="6" xfId="3" applyNumberFormat="1" applyFont="1" applyBorder="1" applyAlignment="1" applyProtection="1">
      <alignment horizontal="right"/>
      <protection hidden="1"/>
    </xf>
    <xf numFmtId="165" fontId="38" fillId="0" borderId="6" xfId="3" applyNumberFormat="1" applyFont="1" applyBorder="1" applyAlignment="1" applyProtection="1">
      <alignment horizontal="right"/>
      <protection hidden="1"/>
    </xf>
    <xf numFmtId="166" fontId="38" fillId="0" borderId="6" xfId="3" applyNumberFormat="1" applyFont="1" applyBorder="1" applyAlignment="1" applyProtection="1">
      <alignment horizontal="right"/>
      <protection hidden="1"/>
    </xf>
    <xf numFmtId="0" fontId="39" fillId="0" borderId="0" xfId="3" applyFont="1" applyAlignment="1" applyProtection="1">
      <alignment horizontal="left"/>
      <protection hidden="1"/>
    </xf>
    <xf numFmtId="0" fontId="40" fillId="0" borderId="0" xfId="3" applyFont="1" applyAlignment="1" applyProtection="1">
      <alignment horizontal="left"/>
      <protection hidden="1"/>
    </xf>
    <xf numFmtId="49" fontId="26" fillId="0" borderId="53" xfId="3" applyNumberFormat="1" applyFont="1" applyBorder="1" applyAlignment="1" applyProtection="1">
      <alignment horizontal="center" vertical="top" wrapText="1"/>
      <protection hidden="1"/>
    </xf>
    <xf numFmtId="0" fontId="27" fillId="0" borderId="53" xfId="3" applyFont="1" applyBorder="1" applyAlignment="1" applyProtection="1">
      <alignment horizontal="left" vertical="top" wrapText="1"/>
      <protection hidden="1"/>
    </xf>
    <xf numFmtId="39" fontId="50" fillId="0" borderId="58" xfId="3" applyNumberFormat="1" applyFont="1" applyBorder="1" applyAlignment="1" applyProtection="1">
      <alignment horizontal="right" vertical="top" wrapText="1"/>
      <protection hidden="1"/>
    </xf>
    <xf numFmtId="0" fontId="43" fillId="0" borderId="53" xfId="3" applyFont="1" applyBorder="1" applyAlignment="1" applyProtection="1">
      <alignment horizontal="center" vertical="top" wrapText="1"/>
      <protection hidden="1"/>
    </xf>
    <xf numFmtId="0" fontId="27" fillId="0" borderId="59" xfId="3" applyFont="1" applyBorder="1" applyAlignment="1" applyProtection="1">
      <alignment horizontal="left" vertical="top" wrapText="1"/>
      <protection hidden="1"/>
    </xf>
    <xf numFmtId="49" fontId="26" fillId="0" borderId="60" xfId="3" applyNumberFormat="1" applyFont="1" applyBorder="1" applyAlignment="1" applyProtection="1">
      <alignment horizontal="center" vertical="top" wrapText="1"/>
      <protection hidden="1"/>
    </xf>
    <xf numFmtId="0" fontId="27" fillId="0" borderId="60" xfId="3" applyFont="1" applyBorder="1" applyAlignment="1" applyProtection="1">
      <alignment horizontal="center" vertical="top" wrapText="1"/>
      <protection hidden="1"/>
    </xf>
    <xf numFmtId="166" fontId="27" fillId="0" borderId="60" xfId="3" applyNumberFormat="1" applyFont="1" applyBorder="1" applyAlignment="1" applyProtection="1">
      <alignment horizontal="right" vertical="top"/>
      <protection hidden="1"/>
    </xf>
    <xf numFmtId="0" fontId="27" fillId="0" borderId="61" xfId="3" applyFont="1" applyBorder="1" applyAlignment="1" applyProtection="1">
      <alignment horizontal="left" vertical="top" wrapText="1"/>
      <protection hidden="1"/>
    </xf>
    <xf numFmtId="37" fontId="48" fillId="0" borderId="0" xfId="3" applyNumberFormat="1" applyFont="1" applyAlignment="1" applyProtection="1">
      <alignment horizontal="center"/>
      <protection hidden="1"/>
    </xf>
    <xf numFmtId="49" fontId="48" fillId="0" borderId="0" xfId="3" applyNumberFormat="1" applyFont="1" applyAlignment="1" applyProtection="1">
      <alignment horizontal="center" wrapText="1"/>
      <protection hidden="1"/>
    </xf>
    <xf numFmtId="0" fontId="48" fillId="0" borderId="0" xfId="3" applyFont="1" applyAlignment="1" applyProtection="1">
      <alignment horizontal="left" wrapText="1"/>
      <protection hidden="1"/>
    </xf>
    <xf numFmtId="39" fontId="48" fillId="0" borderId="0" xfId="3" applyNumberFormat="1" applyFont="1" applyAlignment="1" applyProtection="1">
      <alignment horizontal="right"/>
      <protection hidden="1"/>
    </xf>
    <xf numFmtId="0" fontId="48" fillId="0" borderId="0" xfId="3" applyFont="1" applyAlignment="1" applyProtection="1">
      <alignment horizontal="center" wrapText="1"/>
      <protection hidden="1"/>
    </xf>
    <xf numFmtId="165" fontId="48" fillId="0" borderId="0" xfId="3" applyNumberFormat="1" applyFont="1" applyAlignment="1" applyProtection="1">
      <alignment horizontal="right"/>
      <protection hidden="1"/>
    </xf>
    <xf numFmtId="166" fontId="48" fillId="0" borderId="0" xfId="3" applyNumberFormat="1" applyFont="1" applyAlignment="1" applyProtection="1">
      <alignment horizontal="right"/>
      <protection hidden="1"/>
    </xf>
    <xf numFmtId="0" fontId="49" fillId="0" borderId="0" xfId="3" applyFont="1" applyAlignment="1" applyProtection="1">
      <alignment horizontal="left"/>
      <protection hidden="1"/>
    </xf>
    <xf numFmtId="0" fontId="53" fillId="0" borderId="0" xfId="3" applyFont="1" applyAlignment="1" applyProtection="1">
      <alignment horizontal="left"/>
      <protection hidden="1"/>
    </xf>
    <xf numFmtId="165" fontId="44" fillId="0" borderId="58" xfId="3" applyNumberFormat="1" applyFont="1" applyBorder="1" applyAlignment="1" applyProtection="1">
      <alignment vertical="top" wrapText="1"/>
      <protection hidden="1"/>
    </xf>
    <xf numFmtId="165" fontId="44" fillId="0" borderId="58" xfId="3" applyNumberFormat="1" applyFont="1" applyBorder="1" applyAlignment="1" applyProtection="1">
      <alignment horizontal="center" vertical="top"/>
      <protection hidden="1"/>
    </xf>
    <xf numFmtId="166" fontId="44" fillId="0" borderId="58" xfId="3" applyNumberFormat="1" applyFont="1" applyBorder="1" applyAlignment="1" applyProtection="1">
      <alignment horizontal="right" vertical="top"/>
      <protection hidden="1"/>
    </xf>
    <xf numFmtId="0" fontId="47" fillId="0" borderId="0" xfId="3" applyFont="1" applyAlignment="1" applyProtection="1">
      <alignment horizontal="left" vertical="top"/>
      <protection hidden="1"/>
    </xf>
    <xf numFmtId="166" fontId="44" fillId="0" borderId="58" xfId="3" applyNumberFormat="1" applyFont="1" applyBorder="1" applyAlignment="1" applyProtection="1">
      <alignment horizontal="right" vertical="top" wrapText="1"/>
      <protection hidden="1"/>
    </xf>
    <xf numFmtId="0" fontId="44" fillId="0" borderId="53" xfId="3" applyFont="1" applyBorder="1" applyAlignment="1" applyProtection="1">
      <alignment horizontal="left" vertical="top" wrapText="1"/>
      <protection hidden="1"/>
    </xf>
    <xf numFmtId="39" fontId="50" fillId="0" borderId="53" xfId="3" applyNumberFormat="1" applyFont="1" applyBorder="1" applyAlignment="1" applyProtection="1">
      <alignment horizontal="right" vertical="top"/>
      <protection hidden="1"/>
    </xf>
    <xf numFmtId="166" fontId="44" fillId="0" borderId="53" xfId="3" applyNumberFormat="1" applyFont="1" applyBorder="1" applyAlignment="1" applyProtection="1">
      <alignment horizontal="right" vertical="top"/>
      <protection hidden="1"/>
    </xf>
    <xf numFmtId="0" fontId="44" fillId="0" borderId="59" xfId="3" applyFont="1" applyBorder="1" applyAlignment="1" applyProtection="1">
      <alignment horizontal="left" vertical="top" wrapText="1"/>
      <protection hidden="1"/>
    </xf>
    <xf numFmtId="49" fontId="26" fillId="0" borderId="0" xfId="2" applyNumberFormat="1" applyFont="1" applyAlignment="1" applyProtection="1">
      <alignment horizontal="center" vertical="top" wrapText="1"/>
      <protection hidden="1"/>
    </xf>
    <xf numFmtId="0" fontId="16" fillId="0" borderId="0" xfId="2" applyFont="1" applyAlignment="1" applyProtection="1">
      <alignment horizontal="left" vertical="top" wrapText="1"/>
      <protection hidden="1"/>
    </xf>
    <xf numFmtId="37" fontId="22" fillId="0" borderId="0" xfId="2" applyNumberFormat="1" applyAlignment="1" applyProtection="1">
      <alignment horizontal="center" vertical="top"/>
      <protection hidden="1"/>
    </xf>
    <xf numFmtId="0" fontId="54" fillId="0" borderId="0" xfId="2" applyFont="1" applyAlignment="1" applyProtection="1">
      <alignment horizontal="center" vertical="top" wrapText="1"/>
      <protection hidden="1"/>
    </xf>
    <xf numFmtId="0" fontId="22" fillId="0" borderId="0" xfId="2" applyAlignment="1" applyProtection="1">
      <alignment horizontal="left" vertical="top" wrapText="1"/>
      <protection hidden="1"/>
    </xf>
    <xf numFmtId="39" fontId="54" fillId="0" borderId="0" xfId="2" applyNumberFormat="1" applyFont="1" applyAlignment="1" applyProtection="1">
      <alignment horizontal="right" vertical="top"/>
      <protection hidden="1"/>
    </xf>
    <xf numFmtId="0" fontId="22" fillId="0" borderId="0" xfId="2" applyAlignment="1" applyProtection="1">
      <alignment horizontal="center" vertical="top" wrapText="1"/>
      <protection hidden="1"/>
    </xf>
    <xf numFmtId="165" fontId="22" fillId="0" borderId="0" xfId="2" applyNumberFormat="1" applyAlignment="1" applyProtection="1">
      <alignment horizontal="right" vertical="top"/>
      <protection hidden="1"/>
    </xf>
    <xf numFmtId="166" fontId="22" fillId="0" borderId="0" xfId="2" applyNumberFormat="1" applyAlignment="1" applyProtection="1">
      <alignment horizontal="right" vertical="top"/>
      <protection hidden="1"/>
    </xf>
    <xf numFmtId="0" fontId="22" fillId="0" borderId="0" xfId="2" applyAlignment="1" applyProtection="1">
      <alignment horizontal="left" vertical="top"/>
      <protection hidden="1"/>
    </xf>
    <xf numFmtId="0" fontId="55" fillId="0" borderId="0" xfId="2" applyFont="1" applyAlignment="1" applyProtection="1">
      <alignment horizontal="left" vertical="top"/>
      <protection hidden="1"/>
    </xf>
    <xf numFmtId="0" fontId="56" fillId="0" borderId="0" xfId="0" applyFont="1" applyAlignment="1">
      <alignment horizontal="right"/>
    </xf>
    <xf numFmtId="0" fontId="57" fillId="0" borderId="0" xfId="0" applyFont="1" applyAlignment="1">
      <alignment horizontal="left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58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2" fontId="60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49" fontId="43" fillId="0" borderId="65" xfId="0" applyNumberFormat="1" applyFont="1" applyBorder="1" applyAlignment="1">
      <alignment horizontal="center" vertical="center" wrapText="1"/>
    </xf>
    <xf numFmtId="49" fontId="43" fillId="0" borderId="66" xfId="0" applyNumberFormat="1" applyFont="1" applyBorder="1" applyAlignment="1">
      <alignment horizontal="center" vertical="center" wrapText="1"/>
    </xf>
    <xf numFmtId="49" fontId="43" fillId="0" borderId="67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1" fillId="0" borderId="0" xfId="0" applyFont="1" applyAlignment="1">
      <alignment horizontal="justify" vertical="top" wrapText="1"/>
    </xf>
    <xf numFmtId="49" fontId="61" fillId="0" borderId="0" xfId="0" applyNumberFormat="1" applyFont="1" applyAlignment="1">
      <alignment horizontal="center" vertical="center" wrapText="1"/>
    </xf>
    <xf numFmtId="2" fontId="1" fillId="9" borderId="0" xfId="0" applyNumberFormat="1" applyFont="1" applyFill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62" fillId="0" borderId="0" xfId="0" applyFont="1" applyAlignment="1">
      <alignment vertical="center"/>
    </xf>
    <xf numFmtId="0" fontId="61" fillId="0" borderId="0" xfId="0" applyFont="1" applyAlignment="1">
      <alignment horizontal="justify" vertical="top"/>
    </xf>
    <xf numFmtId="49" fontId="61" fillId="0" borderId="0" xfId="0" applyNumberFormat="1" applyFont="1" applyAlignment="1">
      <alignment vertical="center" wrapText="1"/>
    </xf>
    <xf numFmtId="0" fontId="62" fillId="0" borderId="0" xfId="0" applyFont="1"/>
    <xf numFmtId="0" fontId="64" fillId="0" borderId="0" xfId="0" applyFont="1" applyAlignment="1">
      <alignment horizontal="center" vertical="center"/>
    </xf>
    <xf numFmtId="2" fontId="6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49" fontId="61" fillId="0" borderId="0" xfId="0" applyNumberFormat="1" applyFont="1" applyAlignment="1">
      <alignment horizontal="justify" vertical="center" wrapText="1"/>
    </xf>
    <xf numFmtId="0" fontId="64" fillId="0" borderId="0" xfId="0" applyFont="1" applyAlignment="1">
      <alignment vertical="center"/>
    </xf>
    <xf numFmtId="0" fontId="65" fillId="0" borderId="0" xfId="0" applyFont="1" applyAlignment="1">
      <alignment horizontal="right" vertical="center"/>
    </xf>
    <xf numFmtId="0" fontId="66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2" fontId="64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2" fontId="11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</cellXfs>
  <cellStyles count="5">
    <cellStyle name="Hypertextový odkaz" xfId="4" builtinId="8"/>
    <cellStyle name="Normální" xfId="0" builtinId="0"/>
    <cellStyle name="normální 2" xfId="1" xr:uid="{00000000-0005-0000-0000-000001000000}"/>
    <cellStyle name="normální 22" xfId="3" xr:uid="{8704A552-8A96-455F-AE74-08BC20DE65FB}"/>
    <cellStyle name="Normální 3" xfId="2" xr:uid="{02E3B3DD-20F1-47F5-9B49-3101EDF76FB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3467100</xdr:colOff>
      <xdr:row>27</xdr:row>
      <xdr:rowOff>361950</xdr:rowOff>
    </xdr:from>
    <xdr:to>
      <xdr:col>1</xdr:col>
      <xdr:colOff>4610100</xdr:colOff>
      <xdr:row>27</xdr:row>
      <xdr:rowOff>1038225</xdr:rowOff>
    </xdr:to>
    <xdr:pic>
      <xdr:nvPicPr>
        <xdr:cNvPr id="2" name="Obrázek 14">
          <a:extLst>
            <a:ext uri="{FF2B5EF4-FFF2-40B4-BE49-F238E27FC236}">
              <a16:creationId xmlns:a16="http://schemas.microsoft.com/office/drawing/2014/main" id="{9113416A-6BC7-40FA-87C3-C9597B3CC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5476875"/>
          <a:ext cx="114300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3562350</xdr:colOff>
      <xdr:row>28</xdr:row>
      <xdr:rowOff>523875</xdr:rowOff>
    </xdr:from>
    <xdr:to>
      <xdr:col>1</xdr:col>
      <xdr:colOff>4638675</xdr:colOff>
      <xdr:row>28</xdr:row>
      <xdr:rowOff>1143000</xdr:rowOff>
    </xdr:to>
    <xdr:pic>
      <xdr:nvPicPr>
        <xdr:cNvPr id="3" name="Obrázek 16">
          <a:extLst>
            <a:ext uri="{FF2B5EF4-FFF2-40B4-BE49-F238E27FC236}">
              <a16:creationId xmlns:a16="http://schemas.microsoft.com/office/drawing/2014/main" id="{B9184532-C46D-40D9-A071-5E9A15D58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6734175"/>
          <a:ext cx="10763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522011%20DPS%20Burianova%201070%20SLEP&#221;%20v.1.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D.1.1. 2.00 Pol"/>
      <sheetName val="Příloha 728 VZT"/>
      <sheetName val="Příloha M21 Elektro"/>
      <sheetName val="Příloha M22 EPS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452" t="s">
        <v>39</v>
      </c>
      <c r="B2" s="452"/>
      <c r="C2" s="452"/>
      <c r="D2" s="452"/>
      <c r="E2" s="452"/>
      <c r="F2" s="452"/>
      <c r="G2" s="452"/>
    </row>
  </sheetData>
  <sheetProtection algorithmName="SHA-512" hashValue="5//Lyo7CdNoz/rlHW/hhwpTtbf2+jyjg5SaKXXksgCKp1D2dP7+xdOm4C2uMH7iC6AgyB6Obo3L/z+mESpnP5w==" saltValue="ekeCh/AjioEOvxcd2c7P8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453" t="s">
        <v>41</v>
      </c>
      <c r="C1" s="454"/>
      <c r="D1" s="454"/>
      <c r="E1" s="454"/>
      <c r="F1" s="454"/>
      <c r="G1" s="454"/>
      <c r="H1" s="454"/>
      <c r="I1" s="454"/>
      <c r="J1" s="455"/>
    </row>
    <row r="2" spans="1:15" ht="36" customHeight="1" x14ac:dyDescent="0.2">
      <c r="A2" s="2"/>
      <c r="B2" s="78" t="s">
        <v>22</v>
      </c>
      <c r="C2" s="79"/>
      <c r="D2" s="80" t="s">
        <v>49</v>
      </c>
      <c r="E2" s="462" t="s">
        <v>50</v>
      </c>
      <c r="F2" s="463"/>
      <c r="G2" s="463"/>
      <c r="H2" s="463"/>
      <c r="I2" s="463"/>
      <c r="J2" s="464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465" t="s">
        <v>46</v>
      </c>
      <c r="F3" s="466"/>
      <c r="G3" s="466"/>
      <c r="H3" s="466"/>
      <c r="I3" s="466"/>
      <c r="J3" s="467"/>
    </row>
    <row r="4" spans="1:15" ht="23.25" customHeight="1" x14ac:dyDescent="0.2">
      <c r="A4" s="76">
        <v>5758</v>
      </c>
      <c r="B4" s="83" t="s">
        <v>48</v>
      </c>
      <c r="C4" s="84"/>
      <c r="D4" s="85" t="s">
        <v>43</v>
      </c>
      <c r="E4" s="475" t="s">
        <v>44</v>
      </c>
      <c r="F4" s="476"/>
      <c r="G4" s="476"/>
      <c r="H4" s="476"/>
      <c r="I4" s="476"/>
      <c r="J4" s="477"/>
    </row>
    <row r="5" spans="1:15" ht="24" customHeight="1" x14ac:dyDescent="0.2">
      <c r="A5" s="2"/>
      <c r="B5" s="31" t="s">
        <v>42</v>
      </c>
      <c r="D5" s="480" t="s">
        <v>51</v>
      </c>
      <c r="E5" s="481"/>
      <c r="F5" s="481"/>
      <c r="G5" s="481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482" t="s">
        <v>52</v>
      </c>
      <c r="E6" s="483"/>
      <c r="F6" s="483"/>
      <c r="G6" s="483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484" t="s">
        <v>53</v>
      </c>
      <c r="F7" s="485"/>
      <c r="G7" s="48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469"/>
      <c r="E11" s="469"/>
      <c r="F11" s="469"/>
      <c r="G11" s="469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474"/>
      <c r="E12" s="474"/>
      <c r="F12" s="474"/>
      <c r="G12" s="474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478"/>
      <c r="F13" s="479"/>
      <c r="G13" s="47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468"/>
      <c r="F15" s="468"/>
      <c r="G15" s="470"/>
      <c r="H15" s="470"/>
      <c r="I15" s="470" t="s">
        <v>29</v>
      </c>
      <c r="J15" s="471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459"/>
      <c r="F16" s="460"/>
      <c r="G16" s="459"/>
      <c r="H16" s="460"/>
      <c r="I16" s="459">
        <f>SUMIF(F53:F65,A16,I53:I65)+SUMIF(F53:F65,"PSU",I53:I65)</f>
        <v>0</v>
      </c>
      <c r="J16" s="461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459"/>
      <c r="F17" s="460"/>
      <c r="G17" s="459"/>
      <c r="H17" s="460"/>
      <c r="I17" s="459">
        <f>SUMIF(F53:F65,A17,I53:I65)</f>
        <v>0</v>
      </c>
      <c r="J17" s="461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459"/>
      <c r="F18" s="460"/>
      <c r="G18" s="459"/>
      <c r="H18" s="460"/>
      <c r="I18" s="459">
        <f>SUMIF(F53:F65,A18,I53:I65)</f>
        <v>0</v>
      </c>
      <c r="J18" s="461"/>
    </row>
    <row r="19" spans="1:10" ht="23.25" customHeight="1" x14ac:dyDescent="0.2">
      <c r="A19" s="141" t="s">
        <v>94</v>
      </c>
      <c r="B19" s="38" t="s">
        <v>27</v>
      </c>
      <c r="C19" s="62"/>
      <c r="D19" s="63"/>
      <c r="E19" s="459"/>
      <c r="F19" s="460"/>
      <c r="G19" s="459"/>
      <c r="H19" s="460"/>
      <c r="I19" s="459">
        <f>SUMIF(F53:F65,A19,I53:I65)</f>
        <v>0</v>
      </c>
      <c r="J19" s="461"/>
    </row>
    <row r="20" spans="1:10" ht="23.25" customHeight="1" x14ac:dyDescent="0.2">
      <c r="A20" s="141" t="s">
        <v>95</v>
      </c>
      <c r="B20" s="38" t="s">
        <v>28</v>
      </c>
      <c r="C20" s="62"/>
      <c r="D20" s="63"/>
      <c r="E20" s="459"/>
      <c r="F20" s="460"/>
      <c r="G20" s="459"/>
      <c r="H20" s="460"/>
      <c r="I20" s="459">
        <f>SUMIF(F53:F65,A20,I53:I65)</f>
        <v>0</v>
      </c>
      <c r="J20" s="461"/>
    </row>
    <row r="21" spans="1:10" ht="23.25" customHeight="1" x14ac:dyDescent="0.2">
      <c r="A21" s="2"/>
      <c r="B21" s="48" t="s">
        <v>29</v>
      </c>
      <c r="C21" s="64"/>
      <c r="D21" s="65"/>
      <c r="E21" s="472"/>
      <c r="F21" s="473"/>
      <c r="G21" s="472"/>
      <c r="H21" s="473"/>
      <c r="I21" s="472">
        <f>SUM(I16:J20)</f>
        <v>0</v>
      </c>
      <c r="J21" s="49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489">
        <f>ZakladDPHSniVypocet</f>
        <v>0</v>
      </c>
      <c r="H23" s="490"/>
      <c r="I23" s="49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487">
        <f>A23</f>
        <v>0</v>
      </c>
      <c r="H24" s="488"/>
      <c r="I24" s="48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489">
        <f>ZakladDPHZaklVypocet</f>
        <v>0</v>
      </c>
      <c r="H25" s="490"/>
      <c r="I25" s="49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456">
        <f>A25</f>
        <v>0</v>
      </c>
      <c r="H26" s="457"/>
      <c r="I26" s="45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458">
        <f>CenaCelkem-(ZakladDPHSni+DPHSni+ZakladDPHZakl+DPHZakl)</f>
        <v>0</v>
      </c>
      <c r="H27" s="458"/>
      <c r="I27" s="458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493">
        <f>ZakladDPHSniVypocet+ZakladDPHZaklVypocet</f>
        <v>0</v>
      </c>
      <c r="H28" s="493"/>
      <c r="I28" s="493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492">
        <f>A27</f>
        <v>0</v>
      </c>
      <c r="H29" s="492"/>
      <c r="I29" s="492"/>
      <c r="J29" s="12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494"/>
      <c r="E34" s="495"/>
      <c r="G34" s="496"/>
      <c r="H34" s="497"/>
      <c r="I34" s="497"/>
      <c r="J34" s="25"/>
    </row>
    <row r="35" spans="1:10" ht="12.75" customHeight="1" x14ac:dyDescent="0.2">
      <c r="A35" s="2"/>
      <c r="B35" s="2"/>
      <c r="D35" s="486" t="s">
        <v>2</v>
      </c>
      <c r="E35" s="48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498"/>
      <c r="D39" s="498"/>
      <c r="E39" s="498"/>
      <c r="F39" s="102">
        <f>'D.1.1. 2.01 Pol'!AE120</f>
        <v>0</v>
      </c>
      <c r="G39" s="103">
        <f>'D.1.1. 2.01 Pol'!AF120</f>
        <v>0</v>
      </c>
      <c r="H39" s="104">
        <f>(F39*SazbaDPH1/100)+(G39*SazbaDPH2/100)</f>
        <v>0</v>
      </c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">
      <c r="A40" s="91">
        <v>2</v>
      </c>
      <c r="B40" s="106"/>
      <c r="C40" s="499" t="s">
        <v>58</v>
      </c>
      <c r="D40" s="499"/>
      <c r="E40" s="499"/>
      <c r="F40" s="107"/>
      <c r="G40" s="108"/>
      <c r="H40" s="108">
        <f>(F40*SazbaDPH1/100)+(G40*SazbaDPH2/100)</f>
        <v>0</v>
      </c>
      <c r="I40" s="108"/>
      <c r="J40" s="109"/>
    </row>
    <row r="41" spans="1:10" ht="25.5" hidden="1" customHeight="1" x14ac:dyDescent="0.2">
      <c r="A41" s="91">
        <v>2</v>
      </c>
      <c r="B41" s="106" t="s">
        <v>45</v>
      </c>
      <c r="C41" s="499" t="s">
        <v>46</v>
      </c>
      <c r="D41" s="499"/>
      <c r="E41" s="499"/>
      <c r="F41" s="107">
        <f>'D.1.1. 2.01 Pol'!AE120</f>
        <v>0</v>
      </c>
      <c r="G41" s="108">
        <f>'D.1.1. 2.01 Pol'!AF120</f>
        <v>0</v>
      </c>
      <c r="H41" s="108">
        <f>(F41*SazbaDPH1/100)+(G41*SazbaDPH2/100)</f>
        <v>0</v>
      </c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91">
        <v>3</v>
      </c>
      <c r="B42" s="110" t="s">
        <v>43</v>
      </c>
      <c r="C42" s="498" t="s">
        <v>44</v>
      </c>
      <c r="D42" s="498"/>
      <c r="E42" s="498"/>
      <c r="F42" s="111">
        <f>'D.1.1. 2.01 Pol'!AE120</f>
        <v>0</v>
      </c>
      <c r="G42" s="104">
        <f>'D.1.1. 2.01 Pol'!AF120</f>
        <v>0</v>
      </c>
      <c r="H42" s="104">
        <f>(F42*SazbaDPH1/100)+(G42*SazbaDPH2/100)</f>
        <v>0</v>
      </c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hidden="1" customHeight="1" x14ac:dyDescent="0.2">
      <c r="A43" s="91"/>
      <c r="B43" s="500" t="s">
        <v>59</v>
      </c>
      <c r="C43" s="501"/>
      <c r="D43" s="501"/>
      <c r="E43" s="502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3" t="s">
        <v>67</v>
      </c>
    </row>
    <row r="52" spans="1:10" ht="25.5" customHeight="1" x14ac:dyDescent="0.2">
      <c r="A52" s="125"/>
      <c r="B52" s="128" t="s">
        <v>17</v>
      </c>
      <c r="C52" s="128" t="s">
        <v>5</v>
      </c>
      <c r="D52" s="129"/>
      <c r="E52" s="129"/>
      <c r="F52" s="130" t="s">
        <v>68</v>
      </c>
      <c r="G52" s="130"/>
      <c r="H52" s="130"/>
      <c r="I52" s="130" t="s">
        <v>29</v>
      </c>
      <c r="J52" s="130" t="s">
        <v>0</v>
      </c>
    </row>
    <row r="53" spans="1:10" ht="36.75" customHeight="1" x14ac:dyDescent="0.2">
      <c r="A53" s="126"/>
      <c r="B53" s="131" t="s">
        <v>69</v>
      </c>
      <c r="C53" s="503" t="s">
        <v>70</v>
      </c>
      <c r="D53" s="504"/>
      <c r="E53" s="504"/>
      <c r="F53" s="137" t="s">
        <v>24</v>
      </c>
      <c r="G53" s="138"/>
      <c r="H53" s="138"/>
      <c r="I53" s="138">
        <f>'D.1.1. 2.01 Pol'!G8</f>
        <v>0</v>
      </c>
      <c r="J53" s="135" t="str">
        <f>IF(I66=0,"",I53/I66*100)</f>
        <v/>
      </c>
    </row>
    <row r="54" spans="1:10" ht="36.75" customHeight="1" x14ac:dyDescent="0.2">
      <c r="A54" s="126"/>
      <c r="B54" s="131" t="s">
        <v>71</v>
      </c>
      <c r="C54" s="503" t="s">
        <v>72</v>
      </c>
      <c r="D54" s="504"/>
      <c r="E54" s="504"/>
      <c r="F54" s="137" t="s">
        <v>24</v>
      </c>
      <c r="G54" s="138"/>
      <c r="H54" s="138"/>
      <c r="I54" s="138">
        <f>'D.1.1. 2.01 Pol'!G24</f>
        <v>0</v>
      </c>
      <c r="J54" s="135" t="str">
        <f>IF(I66=0,"",I54/I66*100)</f>
        <v/>
      </c>
    </row>
    <row r="55" spans="1:10" ht="36.75" customHeight="1" x14ac:dyDescent="0.2">
      <c r="A55" s="126"/>
      <c r="B55" s="131" t="s">
        <v>73</v>
      </c>
      <c r="C55" s="503" t="s">
        <v>74</v>
      </c>
      <c r="D55" s="504"/>
      <c r="E55" s="504"/>
      <c r="F55" s="137" t="s">
        <v>24</v>
      </c>
      <c r="G55" s="138"/>
      <c r="H55" s="138"/>
      <c r="I55" s="138">
        <f>'D.1.1. 2.01 Pol'!G34</f>
        <v>0</v>
      </c>
      <c r="J55" s="135" t="str">
        <f>IF(I66=0,"",I55/I66*100)</f>
        <v/>
      </c>
    </row>
    <row r="56" spans="1:10" ht="36.75" customHeight="1" x14ac:dyDescent="0.2">
      <c r="A56" s="126"/>
      <c r="B56" s="131" t="s">
        <v>75</v>
      </c>
      <c r="C56" s="503" t="s">
        <v>76</v>
      </c>
      <c r="D56" s="504"/>
      <c r="E56" s="504"/>
      <c r="F56" s="137" t="s">
        <v>24</v>
      </c>
      <c r="G56" s="138"/>
      <c r="H56" s="138"/>
      <c r="I56" s="138">
        <f>'D.1.1. 2.01 Pol'!G44</f>
        <v>0</v>
      </c>
      <c r="J56" s="135" t="str">
        <f>IF(I66=0,"",I56/I66*100)</f>
        <v/>
      </c>
    </row>
    <row r="57" spans="1:10" ht="36.75" customHeight="1" x14ac:dyDescent="0.2">
      <c r="A57" s="126"/>
      <c r="B57" s="131" t="s">
        <v>77</v>
      </c>
      <c r="C57" s="503" t="s">
        <v>78</v>
      </c>
      <c r="D57" s="504"/>
      <c r="E57" s="504"/>
      <c r="F57" s="137" t="s">
        <v>24</v>
      </c>
      <c r="G57" s="138"/>
      <c r="H57" s="138"/>
      <c r="I57" s="138">
        <f>'D.1.1. 2.01 Pol'!G55</f>
        <v>0</v>
      </c>
      <c r="J57" s="135" t="str">
        <f>IF(I66=0,"",I57/I66*100)</f>
        <v/>
      </c>
    </row>
    <row r="58" spans="1:10" ht="36.75" customHeight="1" x14ac:dyDescent="0.2">
      <c r="A58" s="126"/>
      <c r="B58" s="131" t="s">
        <v>79</v>
      </c>
      <c r="C58" s="503" t="s">
        <v>80</v>
      </c>
      <c r="D58" s="504"/>
      <c r="E58" s="504"/>
      <c r="F58" s="137" t="s">
        <v>24</v>
      </c>
      <c r="G58" s="138"/>
      <c r="H58" s="138"/>
      <c r="I58" s="138">
        <f>'D.1.1. 2.01 Pol'!G77</f>
        <v>0</v>
      </c>
      <c r="J58" s="135" t="str">
        <f>IF(I66=0,"",I58/I66*100)</f>
        <v/>
      </c>
    </row>
    <row r="59" spans="1:10" ht="36.75" customHeight="1" x14ac:dyDescent="0.2">
      <c r="A59" s="126"/>
      <c r="B59" s="131" t="s">
        <v>81</v>
      </c>
      <c r="C59" s="503" t="s">
        <v>82</v>
      </c>
      <c r="D59" s="504"/>
      <c r="E59" s="504"/>
      <c r="F59" s="137" t="s">
        <v>25</v>
      </c>
      <c r="G59" s="138"/>
      <c r="H59" s="138"/>
      <c r="I59" s="138">
        <f>'D.1.1. 2.01 Pol'!G80</f>
        <v>0</v>
      </c>
      <c r="J59" s="135" t="str">
        <f>IF(I66=0,"",I59/I66*100)</f>
        <v/>
      </c>
    </row>
    <row r="60" spans="1:10" ht="36.75" customHeight="1" x14ac:dyDescent="0.2">
      <c r="A60" s="126"/>
      <c r="B60" s="131" t="s">
        <v>83</v>
      </c>
      <c r="C60" s="503" t="s">
        <v>84</v>
      </c>
      <c r="D60" s="504"/>
      <c r="E60" s="504"/>
      <c r="F60" s="137" t="s">
        <v>25</v>
      </c>
      <c r="G60" s="138"/>
      <c r="H60" s="138"/>
      <c r="I60" s="138">
        <f>'D.1.1. 2.01 Pol'!G82</f>
        <v>0</v>
      </c>
      <c r="J60" s="135" t="str">
        <f>IF(I66=0,"",I60/I66*100)</f>
        <v/>
      </c>
    </row>
    <row r="61" spans="1:10" ht="36.75" customHeight="1" x14ac:dyDescent="0.2">
      <c r="A61" s="126"/>
      <c r="B61" s="131" t="s">
        <v>85</v>
      </c>
      <c r="C61" s="503" t="s">
        <v>86</v>
      </c>
      <c r="D61" s="504"/>
      <c r="E61" s="504"/>
      <c r="F61" s="137" t="s">
        <v>25</v>
      </c>
      <c r="G61" s="138"/>
      <c r="H61" s="138"/>
      <c r="I61" s="138">
        <f>'D.1.1. 2.01 Pol'!G89</f>
        <v>0</v>
      </c>
      <c r="J61" s="135" t="str">
        <f>IF(I66=0,"",I61/I66*100)</f>
        <v/>
      </c>
    </row>
    <row r="62" spans="1:10" ht="36.75" customHeight="1" x14ac:dyDescent="0.2">
      <c r="A62" s="126"/>
      <c r="B62" s="131" t="s">
        <v>87</v>
      </c>
      <c r="C62" s="503" t="s">
        <v>88</v>
      </c>
      <c r="D62" s="504"/>
      <c r="E62" s="504"/>
      <c r="F62" s="137" t="s">
        <v>25</v>
      </c>
      <c r="G62" s="138"/>
      <c r="H62" s="138"/>
      <c r="I62" s="138">
        <f>'D.1.1. 2.01 Pol'!G94</f>
        <v>0</v>
      </c>
      <c r="J62" s="135" t="str">
        <f>IF(I66=0,"",I62/I66*100)</f>
        <v/>
      </c>
    </row>
    <row r="63" spans="1:10" ht="36.75" customHeight="1" x14ac:dyDescent="0.2">
      <c r="A63" s="126"/>
      <c r="B63" s="131" t="s">
        <v>89</v>
      </c>
      <c r="C63" s="503" t="s">
        <v>90</v>
      </c>
      <c r="D63" s="504"/>
      <c r="E63" s="504"/>
      <c r="F63" s="137" t="s">
        <v>26</v>
      </c>
      <c r="G63" s="138"/>
      <c r="H63" s="138"/>
      <c r="I63" s="138">
        <f>'D.1.1. 2.01 Pol'!G100</f>
        <v>0</v>
      </c>
      <c r="J63" s="135" t="str">
        <f>IF(I66=0,"",I63/I66*100)</f>
        <v/>
      </c>
    </row>
    <row r="64" spans="1:10" ht="36.75" customHeight="1" x14ac:dyDescent="0.2">
      <c r="A64" s="126"/>
      <c r="B64" s="131" t="s">
        <v>91</v>
      </c>
      <c r="C64" s="503" t="s">
        <v>92</v>
      </c>
      <c r="D64" s="504"/>
      <c r="E64" s="504"/>
      <c r="F64" s="137" t="s">
        <v>93</v>
      </c>
      <c r="G64" s="138"/>
      <c r="H64" s="138"/>
      <c r="I64" s="138">
        <f>'D.1.1. 2.01 Pol'!G102</f>
        <v>0</v>
      </c>
      <c r="J64" s="135" t="str">
        <f>IF(I66=0,"",I64/I66*100)</f>
        <v/>
      </c>
    </row>
    <row r="65" spans="1:10" ht="36.75" customHeight="1" x14ac:dyDescent="0.2">
      <c r="A65" s="126"/>
      <c r="B65" s="131" t="s">
        <v>94</v>
      </c>
      <c r="C65" s="503" t="s">
        <v>27</v>
      </c>
      <c r="D65" s="504"/>
      <c r="E65" s="504"/>
      <c r="F65" s="137" t="s">
        <v>94</v>
      </c>
      <c r="G65" s="138"/>
      <c r="H65" s="138"/>
      <c r="I65" s="138">
        <f>'D.1.1. 2.01 Pol'!G114</f>
        <v>0</v>
      </c>
      <c r="J65" s="135" t="str">
        <f>IF(I66=0,"",I65/I66*100)</f>
        <v/>
      </c>
    </row>
    <row r="66" spans="1:10" ht="25.5" customHeight="1" x14ac:dyDescent="0.2">
      <c r="A66" s="127"/>
      <c r="B66" s="132" t="s">
        <v>1</v>
      </c>
      <c r="C66" s="133"/>
      <c r="D66" s="134"/>
      <c r="E66" s="134"/>
      <c r="F66" s="139"/>
      <c r="G66" s="140"/>
      <c r="H66" s="140"/>
      <c r="I66" s="140">
        <f>SUM(I53:I65)</f>
        <v>0</v>
      </c>
      <c r="J66" s="136">
        <f>SUM(J53:J65)</f>
        <v>0</v>
      </c>
    </row>
    <row r="67" spans="1:10" x14ac:dyDescent="0.2">
      <c r="F67" s="89"/>
      <c r="G67" s="89"/>
      <c r="H67" s="89"/>
      <c r="I67" s="89"/>
      <c r="J67" s="90"/>
    </row>
    <row r="68" spans="1:10" x14ac:dyDescent="0.2">
      <c r="F68" s="89"/>
      <c r="G68" s="89"/>
      <c r="H68" s="89"/>
      <c r="I68" s="89"/>
      <c r="J68" s="90"/>
    </row>
    <row r="69" spans="1:10" x14ac:dyDescent="0.2">
      <c r="F69" s="89"/>
      <c r="G69" s="89"/>
      <c r="H69" s="89"/>
      <c r="I69" s="89"/>
      <c r="J69" s="90"/>
    </row>
  </sheetData>
  <sheetProtection algorithmName="SHA-512" hashValue="ruNqqpi9nJexbkX1meW73DGp21reGuvqyPkkfb1AyzAyjNrly+vruuyfnFWosfc+twh3TnG/nl35fGvrP8qRfg==" saltValue="lElbCYBfdGXPTkugVgSEj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505" t="s">
        <v>6</v>
      </c>
      <c r="B1" s="505"/>
      <c r="C1" s="506"/>
      <c r="D1" s="505"/>
      <c r="E1" s="505"/>
      <c r="F1" s="505"/>
      <c r="G1" s="505"/>
    </row>
    <row r="2" spans="1:7" ht="24.95" customHeight="1" x14ac:dyDescent="0.2">
      <c r="A2" s="50" t="s">
        <v>7</v>
      </c>
      <c r="B2" s="49"/>
      <c r="C2" s="507"/>
      <c r="D2" s="507"/>
      <c r="E2" s="507"/>
      <c r="F2" s="507"/>
      <c r="G2" s="508"/>
    </row>
    <row r="3" spans="1:7" ht="24.95" customHeight="1" x14ac:dyDescent="0.2">
      <c r="A3" s="50" t="s">
        <v>8</v>
      </c>
      <c r="B3" s="49"/>
      <c r="C3" s="507"/>
      <c r="D3" s="507"/>
      <c r="E3" s="507"/>
      <c r="F3" s="507"/>
      <c r="G3" s="508"/>
    </row>
    <row r="4" spans="1:7" ht="24.95" customHeight="1" x14ac:dyDescent="0.2">
      <c r="A4" s="50" t="s">
        <v>9</v>
      </c>
      <c r="B4" s="49"/>
      <c r="C4" s="507"/>
      <c r="D4" s="507"/>
      <c r="E4" s="507"/>
      <c r="F4" s="507"/>
      <c r="G4" s="508"/>
    </row>
    <row r="5" spans="1:7" x14ac:dyDescent="0.2">
      <c r="B5" s="4"/>
      <c r="C5" s="5"/>
      <c r="D5" s="6"/>
    </row>
  </sheetData>
  <sheetProtection algorithmName="SHA-512" hashValue="SXYPZ9KO9RE7Y8kevtlKlbJDcBquhpCDgJv7CyyJ4MbXyLbbjCpa4zt+UZ87rNFC6skATT6bO+Ps5/JpwegPOA==" saltValue="QIWL9SHuQS30VkIf0c0OQ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13073-4DEC-43E1-B19A-C061F1CDF3C8}">
  <sheetPr>
    <outlinePr summaryBelow="0"/>
  </sheetPr>
  <dimension ref="A1:BH5000"/>
  <sheetViews>
    <sheetView workbookViewId="0">
      <pane ySplit="7" topLeftCell="A89" activePane="bottomLeft" state="frozen"/>
      <selection pane="bottomLeft" activeCell="F102" sqref="F102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63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511" t="s">
        <v>96</v>
      </c>
      <c r="B1" s="511"/>
      <c r="C1" s="511"/>
      <c r="D1" s="511"/>
      <c r="E1" s="511"/>
      <c r="F1" s="511"/>
      <c r="G1" s="511"/>
      <c r="AG1" t="s">
        <v>97</v>
      </c>
    </row>
    <row r="2" spans="1:60" ht="24.95" customHeight="1" x14ac:dyDescent="0.2">
      <c r="A2" s="142" t="s">
        <v>7</v>
      </c>
      <c r="B2" s="49" t="s">
        <v>49</v>
      </c>
      <c r="C2" s="512" t="s">
        <v>50</v>
      </c>
      <c r="D2" s="513"/>
      <c r="E2" s="513"/>
      <c r="F2" s="513"/>
      <c r="G2" s="514"/>
      <c r="AG2" t="s">
        <v>98</v>
      </c>
    </row>
    <row r="3" spans="1:60" ht="24.95" customHeight="1" x14ac:dyDescent="0.2">
      <c r="A3" s="142" t="s">
        <v>8</v>
      </c>
      <c r="B3" s="49" t="s">
        <v>45</v>
      </c>
      <c r="C3" s="512" t="s">
        <v>46</v>
      </c>
      <c r="D3" s="513"/>
      <c r="E3" s="513"/>
      <c r="F3" s="513"/>
      <c r="G3" s="514"/>
      <c r="AC3" s="124" t="s">
        <v>98</v>
      </c>
      <c r="AG3" t="s">
        <v>99</v>
      </c>
    </row>
    <row r="4" spans="1:60" ht="24.95" customHeight="1" x14ac:dyDescent="0.2">
      <c r="A4" s="143" t="s">
        <v>9</v>
      </c>
      <c r="B4" s="144" t="s">
        <v>43</v>
      </c>
      <c r="C4" s="515" t="s">
        <v>44</v>
      </c>
      <c r="D4" s="516"/>
      <c r="E4" s="516"/>
      <c r="F4" s="516"/>
      <c r="G4" s="517"/>
      <c r="AG4" t="s">
        <v>100</v>
      </c>
    </row>
    <row r="5" spans="1:60" x14ac:dyDescent="0.2">
      <c r="D5" s="10"/>
    </row>
    <row r="6" spans="1:60" ht="38.25" x14ac:dyDescent="0.2">
      <c r="A6" s="146" t="s">
        <v>101</v>
      </c>
      <c r="B6" s="148" t="s">
        <v>102</v>
      </c>
      <c r="C6" s="148" t="s">
        <v>103</v>
      </c>
      <c r="D6" s="147" t="s">
        <v>104</v>
      </c>
      <c r="E6" s="146" t="s">
        <v>105</v>
      </c>
      <c r="F6" s="145" t="s">
        <v>106</v>
      </c>
      <c r="G6" s="146" t="s">
        <v>29</v>
      </c>
      <c r="H6" s="149" t="s">
        <v>30</v>
      </c>
      <c r="I6" s="149" t="s">
        <v>107</v>
      </c>
      <c r="J6" s="149" t="s">
        <v>31</v>
      </c>
      <c r="K6" s="149" t="s">
        <v>108</v>
      </c>
      <c r="L6" s="149" t="s">
        <v>109</v>
      </c>
      <c r="M6" s="149" t="s">
        <v>110</v>
      </c>
      <c r="N6" s="149" t="s">
        <v>111</v>
      </c>
      <c r="O6" s="149" t="s">
        <v>112</v>
      </c>
      <c r="P6" s="149" t="s">
        <v>113</v>
      </c>
      <c r="Q6" s="149" t="s">
        <v>114</v>
      </c>
      <c r="R6" s="149" t="s">
        <v>115</v>
      </c>
      <c r="S6" s="149" t="s">
        <v>116</v>
      </c>
      <c r="T6" s="149" t="s">
        <v>117</v>
      </c>
      <c r="U6" s="149" t="s">
        <v>118</v>
      </c>
      <c r="V6" s="149" t="s">
        <v>119</v>
      </c>
      <c r="W6" s="149" t="s">
        <v>120</v>
      </c>
      <c r="X6" s="149" t="s">
        <v>121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60" x14ac:dyDescent="0.2">
      <c r="A8" s="169" t="s">
        <v>122</v>
      </c>
      <c r="B8" s="170" t="s">
        <v>69</v>
      </c>
      <c r="C8" s="191" t="s">
        <v>70</v>
      </c>
      <c r="D8" s="171"/>
      <c r="E8" s="172"/>
      <c r="F8" s="173"/>
      <c r="G8" s="173">
        <f>SUMIF(AG9:AG23,"&lt;&gt;NOR",G9:G23)</f>
        <v>0</v>
      </c>
      <c r="H8" s="173"/>
      <c r="I8" s="173">
        <f>SUM(I9:I23)</f>
        <v>0</v>
      </c>
      <c r="J8" s="173"/>
      <c r="K8" s="173">
        <f>SUM(K9:K23)</f>
        <v>0</v>
      </c>
      <c r="L8" s="173"/>
      <c r="M8" s="173">
        <f>SUM(M9:M23)</f>
        <v>0</v>
      </c>
      <c r="N8" s="172"/>
      <c r="O8" s="172">
        <f>SUM(O9:O23)</f>
        <v>0.18</v>
      </c>
      <c r="P8" s="172"/>
      <c r="Q8" s="172">
        <f>SUM(Q9:Q23)</f>
        <v>0</v>
      </c>
      <c r="R8" s="173"/>
      <c r="S8" s="173"/>
      <c r="T8" s="174"/>
      <c r="U8" s="168"/>
      <c r="V8" s="168">
        <f>SUM(V9:V23)</f>
        <v>5.3599999999999994</v>
      </c>
      <c r="W8" s="168"/>
      <c r="X8" s="168"/>
      <c r="AG8" t="s">
        <v>123</v>
      </c>
    </row>
    <row r="9" spans="1:60" outlineLevel="1" x14ac:dyDescent="0.2">
      <c r="A9" s="175">
        <v>1</v>
      </c>
      <c r="B9" s="176" t="s">
        <v>124</v>
      </c>
      <c r="C9" s="192" t="s">
        <v>125</v>
      </c>
      <c r="D9" s="177" t="s">
        <v>126</v>
      </c>
      <c r="E9" s="178">
        <v>0.11302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1.0900000000000001</v>
      </c>
      <c r="O9" s="178">
        <f>ROUND(E9*N9,2)</f>
        <v>0.12</v>
      </c>
      <c r="P9" s="178">
        <v>0</v>
      </c>
      <c r="Q9" s="178">
        <f>ROUND(E9*P9,2)</f>
        <v>0</v>
      </c>
      <c r="R9" s="180" t="s">
        <v>127</v>
      </c>
      <c r="S9" s="180" t="s">
        <v>128</v>
      </c>
      <c r="T9" s="181" t="s">
        <v>128</v>
      </c>
      <c r="U9" s="160">
        <v>20.6</v>
      </c>
      <c r="V9" s="160">
        <f>ROUND(E9*U9,2)</f>
        <v>2.33</v>
      </c>
      <c r="W9" s="160"/>
      <c r="X9" s="160" t="s">
        <v>129</v>
      </c>
      <c r="Y9" s="150"/>
      <c r="Z9" s="150"/>
      <c r="AA9" s="150"/>
      <c r="AB9" s="150"/>
      <c r="AC9" s="150"/>
      <c r="AD9" s="150"/>
      <c r="AE9" s="150"/>
      <c r="AF9" s="150"/>
      <c r="AG9" s="150" t="s">
        <v>130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7"/>
      <c r="B10" s="158"/>
      <c r="C10" s="518" t="s">
        <v>131</v>
      </c>
      <c r="D10" s="519"/>
      <c r="E10" s="519"/>
      <c r="F10" s="519"/>
      <c r="G10" s="519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132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7"/>
      <c r="B11" s="158"/>
      <c r="C11" s="193" t="s">
        <v>133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/>
      <c r="AG11" s="150" t="s">
        <v>134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193" t="s">
        <v>135</v>
      </c>
      <c r="D12" s="161"/>
      <c r="E12" s="162">
        <v>7.535E-2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134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94" t="s">
        <v>136</v>
      </c>
      <c r="D13" s="163"/>
      <c r="E13" s="164">
        <v>7.535E-2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/>
      <c r="AG13" s="150" t="s">
        <v>134</v>
      </c>
      <c r="AH13" s="150">
        <v>1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93" t="s">
        <v>137</v>
      </c>
      <c r="D14" s="161"/>
      <c r="E14" s="162"/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50"/>
      <c r="Z14" s="150"/>
      <c r="AA14" s="150"/>
      <c r="AB14" s="150"/>
      <c r="AC14" s="150"/>
      <c r="AD14" s="150"/>
      <c r="AE14" s="150"/>
      <c r="AF14" s="150"/>
      <c r="AG14" s="150" t="s">
        <v>134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93" t="s">
        <v>138</v>
      </c>
      <c r="D15" s="161"/>
      <c r="E15" s="162">
        <v>3.7670000000000002E-2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134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4" t="s">
        <v>136</v>
      </c>
      <c r="D16" s="163"/>
      <c r="E16" s="164">
        <v>3.7670000000000002E-2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134</v>
      </c>
      <c r="AH16" s="150">
        <v>1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33.75" outlineLevel="1" x14ac:dyDescent="0.2">
      <c r="A17" s="175">
        <v>2</v>
      </c>
      <c r="B17" s="176" t="s">
        <v>139</v>
      </c>
      <c r="C17" s="192" t="s">
        <v>140</v>
      </c>
      <c r="D17" s="177" t="s">
        <v>141</v>
      </c>
      <c r="E17" s="178">
        <v>4.3921000000000001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78">
        <v>1.2670000000000001E-2</v>
      </c>
      <c r="O17" s="178">
        <f>ROUND(E17*N17,2)</f>
        <v>0.06</v>
      </c>
      <c r="P17" s="178">
        <v>0</v>
      </c>
      <c r="Q17" s="178">
        <f>ROUND(E17*P17,2)</f>
        <v>0</v>
      </c>
      <c r="R17" s="180" t="s">
        <v>142</v>
      </c>
      <c r="S17" s="180" t="s">
        <v>128</v>
      </c>
      <c r="T17" s="181" t="s">
        <v>128</v>
      </c>
      <c r="U17" s="160">
        <v>0.69</v>
      </c>
      <c r="V17" s="160">
        <f>ROUND(E17*U17,2)</f>
        <v>3.03</v>
      </c>
      <c r="W17" s="160"/>
      <c r="X17" s="160" t="s">
        <v>129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130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520" t="s">
        <v>250</v>
      </c>
      <c r="D18" s="521"/>
      <c r="E18" s="521"/>
      <c r="F18" s="521"/>
      <c r="G18" s="521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/>
      <c r="AG18" s="150" t="s">
        <v>143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509" t="s">
        <v>144</v>
      </c>
      <c r="D19" s="510"/>
      <c r="E19" s="510"/>
      <c r="F19" s="510"/>
      <c r="G19" s="51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143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509" t="s">
        <v>145</v>
      </c>
      <c r="D20" s="510"/>
      <c r="E20" s="510"/>
      <c r="F20" s="510"/>
      <c r="G20" s="51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143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509" t="s">
        <v>146</v>
      </c>
      <c r="D21" s="510"/>
      <c r="E21" s="510"/>
      <c r="F21" s="510"/>
      <c r="G21" s="51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/>
      <c r="AG21" s="150" t="s">
        <v>143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82" t="str">
        <f>C21</f>
        <v>- standardního tmelení Q2, to je: základní tmelení Q1+ dodatečné tmelení (tmelení najemno) a případné přebroušení.</v>
      </c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3" t="s">
        <v>147</v>
      </c>
      <c r="D22" s="161"/>
      <c r="E22" s="162"/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134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3" t="s">
        <v>148</v>
      </c>
      <c r="D23" s="161"/>
      <c r="E23" s="162">
        <v>4.3921000000000001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50"/>
      <c r="Z23" s="150"/>
      <c r="AA23" s="150"/>
      <c r="AB23" s="150"/>
      <c r="AC23" s="150"/>
      <c r="AD23" s="150"/>
      <c r="AE23" s="150"/>
      <c r="AF23" s="150"/>
      <c r="AG23" s="150" t="s">
        <v>134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69" t="s">
        <v>122</v>
      </c>
      <c r="B24" s="170" t="s">
        <v>71</v>
      </c>
      <c r="C24" s="191" t="s">
        <v>72</v>
      </c>
      <c r="D24" s="171"/>
      <c r="E24" s="172"/>
      <c r="F24" s="173"/>
      <c r="G24" s="173">
        <f>SUMIF(AG25:AG33,"&lt;&gt;NOR",G25:G33)</f>
        <v>0</v>
      </c>
      <c r="H24" s="173"/>
      <c r="I24" s="173">
        <f>SUM(I25:I33)</f>
        <v>0</v>
      </c>
      <c r="J24" s="173"/>
      <c r="K24" s="173">
        <f>SUM(K25:K33)</f>
        <v>0</v>
      </c>
      <c r="L24" s="173"/>
      <c r="M24" s="173">
        <f>SUM(M25:M33)</f>
        <v>0</v>
      </c>
      <c r="N24" s="172"/>
      <c r="O24" s="172">
        <f>SUM(O25:O33)</f>
        <v>0.34</v>
      </c>
      <c r="P24" s="172"/>
      <c r="Q24" s="172">
        <f>SUM(Q25:Q33)</f>
        <v>0</v>
      </c>
      <c r="R24" s="173"/>
      <c r="S24" s="173"/>
      <c r="T24" s="174"/>
      <c r="U24" s="168"/>
      <c r="V24" s="168">
        <f>SUM(V25:V33)</f>
        <v>26.21</v>
      </c>
      <c r="W24" s="168"/>
      <c r="X24" s="168"/>
      <c r="AG24" t="s">
        <v>123</v>
      </c>
    </row>
    <row r="25" spans="1:60" ht="22.5" outlineLevel="1" x14ac:dyDescent="0.2">
      <c r="A25" s="175">
        <v>3</v>
      </c>
      <c r="B25" s="176" t="s">
        <v>149</v>
      </c>
      <c r="C25" s="192" t="s">
        <v>150</v>
      </c>
      <c r="D25" s="177" t="s">
        <v>141</v>
      </c>
      <c r="E25" s="178">
        <v>27.590250000000001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78">
        <v>1.243E-2</v>
      </c>
      <c r="O25" s="178">
        <f>ROUND(E25*N25,2)</f>
        <v>0.34</v>
      </c>
      <c r="P25" s="178">
        <v>0</v>
      </c>
      <c r="Q25" s="178">
        <f>ROUND(E25*P25,2)</f>
        <v>0</v>
      </c>
      <c r="R25" s="180" t="s">
        <v>142</v>
      </c>
      <c r="S25" s="180" t="s">
        <v>128</v>
      </c>
      <c r="T25" s="181" t="s">
        <v>128</v>
      </c>
      <c r="U25" s="160">
        <v>0.95</v>
      </c>
      <c r="V25" s="160">
        <f>ROUND(E25*U25,2)</f>
        <v>26.21</v>
      </c>
      <c r="W25" s="160"/>
      <c r="X25" s="160" t="s">
        <v>129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130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520" t="s">
        <v>151</v>
      </c>
      <c r="D26" s="521"/>
      <c r="E26" s="521"/>
      <c r="F26" s="521"/>
      <c r="G26" s="521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143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93" t="s">
        <v>133</v>
      </c>
      <c r="D27" s="161"/>
      <c r="E27" s="162"/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50"/>
      <c r="Z27" s="150"/>
      <c r="AA27" s="150"/>
      <c r="AB27" s="150"/>
      <c r="AC27" s="150"/>
      <c r="AD27" s="150"/>
      <c r="AE27" s="150"/>
      <c r="AF27" s="150"/>
      <c r="AG27" s="150" t="s">
        <v>134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93" t="s">
        <v>152</v>
      </c>
      <c r="D28" s="161"/>
      <c r="E28" s="162"/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50"/>
      <c r="Z28" s="150"/>
      <c r="AA28" s="150"/>
      <c r="AB28" s="150"/>
      <c r="AC28" s="150"/>
      <c r="AD28" s="150"/>
      <c r="AE28" s="150"/>
      <c r="AF28" s="150"/>
      <c r="AG28" s="150" t="s">
        <v>134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93" t="s">
        <v>153</v>
      </c>
      <c r="D29" s="161"/>
      <c r="E29" s="162">
        <v>5.319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134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3" t="s">
        <v>154</v>
      </c>
      <c r="D30" s="161"/>
      <c r="E30" s="162">
        <v>2.802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134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93" t="s">
        <v>155</v>
      </c>
      <c r="D31" s="161"/>
      <c r="E31" s="162">
        <v>13.96125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50"/>
      <c r="Z31" s="150"/>
      <c r="AA31" s="150"/>
      <c r="AB31" s="150"/>
      <c r="AC31" s="150"/>
      <c r="AD31" s="150"/>
      <c r="AE31" s="150"/>
      <c r="AF31" s="150"/>
      <c r="AG31" s="150" t="s">
        <v>134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93" t="s">
        <v>156</v>
      </c>
      <c r="D32" s="161"/>
      <c r="E32" s="162">
        <v>3.8759999999999999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134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3" t="s">
        <v>157</v>
      </c>
      <c r="D33" s="161"/>
      <c r="E33" s="162">
        <v>1.6319999999999999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134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x14ac:dyDescent="0.2">
      <c r="A34" s="169" t="s">
        <v>122</v>
      </c>
      <c r="B34" s="170" t="s">
        <v>73</v>
      </c>
      <c r="C34" s="191" t="s">
        <v>74</v>
      </c>
      <c r="D34" s="171"/>
      <c r="E34" s="172"/>
      <c r="F34" s="173"/>
      <c r="G34" s="173">
        <f>SUMIF(AG35:AG43,"&lt;&gt;NOR",G35:G43)</f>
        <v>0</v>
      </c>
      <c r="H34" s="173"/>
      <c r="I34" s="173">
        <f>SUM(I35:I43)</f>
        <v>0</v>
      </c>
      <c r="J34" s="173"/>
      <c r="K34" s="173">
        <f>SUM(K35:K43)</f>
        <v>0</v>
      </c>
      <c r="L34" s="173"/>
      <c r="M34" s="173">
        <f>SUM(M35:M43)</f>
        <v>0</v>
      </c>
      <c r="N34" s="172"/>
      <c r="O34" s="172">
        <f>SUM(O35:O43)</f>
        <v>0.03</v>
      </c>
      <c r="P34" s="172"/>
      <c r="Q34" s="172">
        <f>SUM(Q35:Q43)</f>
        <v>0</v>
      </c>
      <c r="R34" s="173"/>
      <c r="S34" s="173"/>
      <c r="T34" s="174"/>
      <c r="U34" s="168"/>
      <c r="V34" s="168">
        <f>SUM(V35:V43)</f>
        <v>3.89</v>
      </c>
      <c r="W34" s="168"/>
      <c r="X34" s="168"/>
      <c r="AG34" t="s">
        <v>123</v>
      </c>
    </row>
    <row r="35" spans="1:60" outlineLevel="1" x14ac:dyDescent="0.2">
      <c r="A35" s="175">
        <v>4</v>
      </c>
      <c r="B35" s="176" t="s">
        <v>158</v>
      </c>
      <c r="C35" s="192" t="s">
        <v>159</v>
      </c>
      <c r="D35" s="177" t="s">
        <v>141</v>
      </c>
      <c r="E35" s="178">
        <v>18.5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78">
        <v>1.58E-3</v>
      </c>
      <c r="O35" s="178">
        <f>ROUND(E35*N35,2)</f>
        <v>0.03</v>
      </c>
      <c r="P35" s="178">
        <v>0</v>
      </c>
      <c r="Q35" s="178">
        <f>ROUND(E35*P35,2)</f>
        <v>0</v>
      </c>
      <c r="R35" s="180" t="s">
        <v>160</v>
      </c>
      <c r="S35" s="180" t="s">
        <v>128</v>
      </c>
      <c r="T35" s="181" t="s">
        <v>128</v>
      </c>
      <c r="U35" s="160">
        <v>0.21</v>
      </c>
      <c r="V35" s="160">
        <f>ROUND(E35*U35,2)</f>
        <v>3.89</v>
      </c>
      <c r="W35" s="160"/>
      <c r="X35" s="160" t="s">
        <v>129</v>
      </c>
      <c r="Y35" s="150"/>
      <c r="Z35" s="150"/>
      <c r="AA35" s="150"/>
      <c r="AB35" s="150"/>
      <c r="AC35" s="150"/>
      <c r="AD35" s="150"/>
      <c r="AE35" s="150"/>
      <c r="AF35" s="150"/>
      <c r="AG35" s="150" t="s">
        <v>130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93" t="s">
        <v>133</v>
      </c>
      <c r="D36" s="161"/>
      <c r="E36" s="162"/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134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3" t="s">
        <v>161</v>
      </c>
      <c r="D37" s="161"/>
      <c r="E37" s="162">
        <v>9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50"/>
      <c r="Z37" s="150"/>
      <c r="AA37" s="150"/>
      <c r="AB37" s="150"/>
      <c r="AC37" s="150"/>
      <c r="AD37" s="150"/>
      <c r="AE37" s="150"/>
      <c r="AF37" s="150"/>
      <c r="AG37" s="150" t="s">
        <v>134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94" t="s">
        <v>136</v>
      </c>
      <c r="D38" s="163"/>
      <c r="E38" s="164">
        <v>9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134</v>
      </c>
      <c r="AH38" s="150">
        <v>1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7"/>
      <c r="B39" s="158"/>
      <c r="C39" s="193" t="s">
        <v>137</v>
      </c>
      <c r="D39" s="161"/>
      <c r="E39" s="162"/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50"/>
      <c r="Z39" s="150"/>
      <c r="AA39" s="150"/>
      <c r="AB39" s="150"/>
      <c r="AC39" s="150"/>
      <c r="AD39" s="150"/>
      <c r="AE39" s="150"/>
      <c r="AF39" s="150"/>
      <c r="AG39" s="150" t="s">
        <v>134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93" t="s">
        <v>162</v>
      </c>
      <c r="D40" s="161"/>
      <c r="E40" s="162">
        <v>4.5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50"/>
      <c r="Z40" s="150"/>
      <c r="AA40" s="150"/>
      <c r="AB40" s="150"/>
      <c r="AC40" s="150"/>
      <c r="AD40" s="150"/>
      <c r="AE40" s="150"/>
      <c r="AF40" s="150"/>
      <c r="AG40" s="150" t="s">
        <v>134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94" t="s">
        <v>136</v>
      </c>
      <c r="D41" s="163"/>
      <c r="E41" s="164">
        <v>4.5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134</v>
      </c>
      <c r="AH41" s="150">
        <v>1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93" t="s">
        <v>163</v>
      </c>
      <c r="D42" s="161"/>
      <c r="E42" s="162">
        <v>5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50"/>
      <c r="Z42" s="150"/>
      <c r="AA42" s="150"/>
      <c r="AB42" s="150"/>
      <c r="AC42" s="150"/>
      <c r="AD42" s="150"/>
      <c r="AE42" s="150"/>
      <c r="AF42" s="150"/>
      <c r="AG42" s="150" t="s">
        <v>134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94" t="s">
        <v>136</v>
      </c>
      <c r="D43" s="163"/>
      <c r="E43" s="164">
        <v>5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134</v>
      </c>
      <c r="AH43" s="150">
        <v>1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x14ac:dyDescent="0.2">
      <c r="A44" s="169" t="s">
        <v>122</v>
      </c>
      <c r="B44" s="170" t="s">
        <v>75</v>
      </c>
      <c r="C44" s="191" t="s">
        <v>76</v>
      </c>
      <c r="D44" s="171"/>
      <c r="E44" s="172"/>
      <c r="F44" s="173"/>
      <c r="G44" s="173">
        <f>SUMIF(AG45:AG54,"&lt;&gt;NOR",G45:G54)</f>
        <v>0</v>
      </c>
      <c r="H44" s="173"/>
      <c r="I44" s="173">
        <f>SUM(I45:I54)</f>
        <v>0</v>
      </c>
      <c r="J44" s="173"/>
      <c r="K44" s="173">
        <f>SUM(K45:K54)</f>
        <v>0</v>
      </c>
      <c r="L44" s="173"/>
      <c r="M44" s="173">
        <f>SUM(M45:M54)</f>
        <v>0</v>
      </c>
      <c r="N44" s="172"/>
      <c r="O44" s="172">
        <f>SUM(O45:O54)</f>
        <v>0.02</v>
      </c>
      <c r="P44" s="172"/>
      <c r="Q44" s="172">
        <f>SUM(Q45:Q54)</f>
        <v>0</v>
      </c>
      <c r="R44" s="173"/>
      <c r="S44" s="173"/>
      <c r="T44" s="174"/>
      <c r="U44" s="168"/>
      <c r="V44" s="168">
        <f>SUM(V45:V54)</f>
        <v>161.19999999999999</v>
      </c>
      <c r="W44" s="168"/>
      <c r="X44" s="168"/>
      <c r="AG44" t="s">
        <v>123</v>
      </c>
    </row>
    <row r="45" spans="1:60" ht="56.25" outlineLevel="1" x14ac:dyDescent="0.2">
      <c r="A45" s="175">
        <v>5</v>
      </c>
      <c r="B45" s="176" t="s">
        <v>164</v>
      </c>
      <c r="C45" s="192" t="s">
        <v>165</v>
      </c>
      <c r="D45" s="177" t="s">
        <v>141</v>
      </c>
      <c r="E45" s="178">
        <v>520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78">
        <v>4.0000000000000003E-5</v>
      </c>
      <c r="O45" s="178">
        <f>ROUND(E45*N45,2)</f>
        <v>0.02</v>
      </c>
      <c r="P45" s="178">
        <v>0</v>
      </c>
      <c r="Q45" s="178">
        <f>ROUND(E45*P45,2)</f>
        <v>0</v>
      </c>
      <c r="R45" s="180" t="s">
        <v>142</v>
      </c>
      <c r="S45" s="180" t="s">
        <v>128</v>
      </c>
      <c r="T45" s="181" t="s">
        <v>128</v>
      </c>
      <c r="U45" s="160">
        <v>0.31</v>
      </c>
      <c r="V45" s="160">
        <f>ROUND(E45*U45,2)</f>
        <v>161.19999999999999</v>
      </c>
      <c r="W45" s="160"/>
      <c r="X45" s="160" t="s">
        <v>129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130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93" t="s">
        <v>133</v>
      </c>
      <c r="D46" s="161"/>
      <c r="E46" s="162"/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134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93" t="s">
        <v>147</v>
      </c>
      <c r="D47" s="161"/>
      <c r="E47" s="162"/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50"/>
      <c r="Z47" s="150"/>
      <c r="AA47" s="150"/>
      <c r="AB47" s="150"/>
      <c r="AC47" s="150"/>
      <c r="AD47" s="150"/>
      <c r="AE47" s="150"/>
      <c r="AF47" s="150"/>
      <c r="AG47" s="150" t="s">
        <v>134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7"/>
      <c r="B48" s="158"/>
      <c r="C48" s="193" t="s">
        <v>166</v>
      </c>
      <c r="D48" s="161"/>
      <c r="E48" s="162"/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50"/>
      <c r="Z48" s="150"/>
      <c r="AA48" s="150"/>
      <c r="AB48" s="150"/>
      <c r="AC48" s="150"/>
      <c r="AD48" s="150"/>
      <c r="AE48" s="150"/>
      <c r="AF48" s="150"/>
      <c r="AG48" s="150" t="s">
        <v>134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7"/>
      <c r="B49" s="158"/>
      <c r="C49" s="193" t="s">
        <v>167</v>
      </c>
      <c r="D49" s="161"/>
      <c r="E49" s="162"/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/>
      <c r="AG49" s="150" t="s">
        <v>134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7"/>
      <c r="B50" s="158"/>
      <c r="C50" s="193" t="s">
        <v>168</v>
      </c>
      <c r="D50" s="161"/>
      <c r="E50" s="162"/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/>
      <c r="AG50" s="150" t="s">
        <v>134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93" t="s">
        <v>152</v>
      </c>
      <c r="D51" s="161"/>
      <c r="E51" s="162"/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50"/>
      <c r="Z51" s="150"/>
      <c r="AA51" s="150"/>
      <c r="AB51" s="150"/>
      <c r="AC51" s="150"/>
      <c r="AD51" s="150"/>
      <c r="AE51" s="150"/>
      <c r="AF51" s="150"/>
      <c r="AG51" s="150" t="s">
        <v>134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7"/>
      <c r="B52" s="158"/>
      <c r="C52" s="193" t="s">
        <v>169</v>
      </c>
      <c r="D52" s="161"/>
      <c r="E52" s="162"/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50"/>
      <c r="Z52" s="150"/>
      <c r="AA52" s="150"/>
      <c r="AB52" s="150"/>
      <c r="AC52" s="150"/>
      <c r="AD52" s="150"/>
      <c r="AE52" s="150"/>
      <c r="AF52" s="150"/>
      <c r="AG52" s="150" t="s">
        <v>134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3" t="s">
        <v>137</v>
      </c>
      <c r="D53" s="161"/>
      <c r="E53" s="162"/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134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7"/>
      <c r="B54" s="158"/>
      <c r="C54" s="193" t="s">
        <v>170</v>
      </c>
      <c r="D54" s="161"/>
      <c r="E54" s="162">
        <v>520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50"/>
      <c r="Z54" s="150"/>
      <c r="AA54" s="150"/>
      <c r="AB54" s="150"/>
      <c r="AC54" s="150"/>
      <c r="AD54" s="150"/>
      <c r="AE54" s="150"/>
      <c r="AF54" s="150"/>
      <c r="AG54" s="150" t="s">
        <v>134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x14ac:dyDescent="0.2">
      <c r="A55" s="169" t="s">
        <v>122</v>
      </c>
      <c r="B55" s="170" t="s">
        <v>77</v>
      </c>
      <c r="C55" s="191" t="s">
        <v>78</v>
      </c>
      <c r="D55" s="171"/>
      <c r="E55" s="172"/>
      <c r="F55" s="173"/>
      <c r="G55" s="173">
        <f>SUMIF(AG56:AG76,"&lt;&gt;NOR",G56:G76)</f>
        <v>0</v>
      </c>
      <c r="H55" s="173"/>
      <c r="I55" s="173">
        <f>SUM(I56:I76)</f>
        <v>0</v>
      </c>
      <c r="J55" s="173"/>
      <c r="K55" s="173">
        <f>SUM(K56:K76)</f>
        <v>0</v>
      </c>
      <c r="L55" s="173"/>
      <c r="M55" s="173">
        <f>SUM(M56:M76)</f>
        <v>0</v>
      </c>
      <c r="N55" s="172"/>
      <c r="O55" s="172">
        <f>SUM(O56:O76)</f>
        <v>0.01</v>
      </c>
      <c r="P55" s="172"/>
      <c r="Q55" s="172">
        <f>SUM(Q56:Q76)</f>
        <v>1.1100000000000001</v>
      </c>
      <c r="R55" s="173"/>
      <c r="S55" s="173"/>
      <c r="T55" s="174"/>
      <c r="U55" s="168"/>
      <c r="V55" s="168">
        <f>SUM(V56:V76)</f>
        <v>24.310000000000002</v>
      </c>
      <c r="W55" s="168"/>
      <c r="X55" s="168"/>
      <c r="AG55" t="s">
        <v>123</v>
      </c>
    </row>
    <row r="56" spans="1:60" outlineLevel="1" x14ac:dyDescent="0.2">
      <c r="A56" s="175">
        <v>6</v>
      </c>
      <c r="B56" s="176" t="s">
        <v>171</v>
      </c>
      <c r="C56" s="192" t="s">
        <v>172</v>
      </c>
      <c r="D56" s="177" t="s">
        <v>141</v>
      </c>
      <c r="E56" s="178">
        <v>1.08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78">
        <v>1E-3</v>
      </c>
      <c r="O56" s="178">
        <f>ROUND(E56*N56,2)</f>
        <v>0</v>
      </c>
      <c r="P56" s="178">
        <v>3.492E-2</v>
      </c>
      <c r="Q56" s="178">
        <f>ROUND(E56*P56,2)</f>
        <v>0.04</v>
      </c>
      <c r="R56" s="180" t="s">
        <v>173</v>
      </c>
      <c r="S56" s="180" t="s">
        <v>128</v>
      </c>
      <c r="T56" s="181" t="s">
        <v>128</v>
      </c>
      <c r="U56" s="160">
        <v>0.52</v>
      </c>
      <c r="V56" s="160">
        <f>ROUND(E56*U56,2)</f>
        <v>0.56000000000000005</v>
      </c>
      <c r="W56" s="160"/>
      <c r="X56" s="160" t="s">
        <v>129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130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3" t="s">
        <v>133</v>
      </c>
      <c r="D57" s="161"/>
      <c r="E57" s="162"/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50"/>
      <c r="Z57" s="150"/>
      <c r="AA57" s="150"/>
      <c r="AB57" s="150"/>
      <c r="AC57" s="150"/>
      <c r="AD57" s="150"/>
      <c r="AE57" s="150"/>
      <c r="AF57" s="150"/>
      <c r="AG57" s="150" t="s">
        <v>134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93" t="s">
        <v>152</v>
      </c>
      <c r="D58" s="161"/>
      <c r="E58" s="162"/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50"/>
      <c r="Z58" s="150"/>
      <c r="AA58" s="150"/>
      <c r="AB58" s="150"/>
      <c r="AC58" s="150"/>
      <c r="AD58" s="150"/>
      <c r="AE58" s="150"/>
      <c r="AF58" s="150"/>
      <c r="AG58" s="150" t="s">
        <v>134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93" t="s">
        <v>174</v>
      </c>
      <c r="D59" s="161"/>
      <c r="E59" s="162">
        <v>1.08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134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ht="22.5" outlineLevel="1" x14ac:dyDescent="0.2">
      <c r="A60" s="175">
        <v>7</v>
      </c>
      <c r="B60" s="176" t="s">
        <v>175</v>
      </c>
      <c r="C60" s="192" t="s">
        <v>176</v>
      </c>
      <c r="D60" s="177" t="s">
        <v>141</v>
      </c>
      <c r="E60" s="178">
        <v>2.16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21</v>
      </c>
      <c r="M60" s="180">
        <f>G60*(1+L60/100)</f>
        <v>0</v>
      </c>
      <c r="N60" s="178">
        <v>1.65E-3</v>
      </c>
      <c r="O60" s="178">
        <f>ROUND(E60*N60,2)</f>
        <v>0</v>
      </c>
      <c r="P60" s="178">
        <v>0.36499999999999999</v>
      </c>
      <c r="Q60" s="178">
        <f>ROUND(E60*P60,2)</f>
        <v>0.79</v>
      </c>
      <c r="R60" s="180" t="s">
        <v>173</v>
      </c>
      <c r="S60" s="180" t="s">
        <v>128</v>
      </c>
      <c r="T60" s="181" t="s">
        <v>128</v>
      </c>
      <c r="U60" s="160">
        <v>3.59</v>
      </c>
      <c r="V60" s="160">
        <f>ROUND(E60*U60,2)</f>
        <v>7.75</v>
      </c>
      <c r="W60" s="160"/>
      <c r="X60" s="160" t="s">
        <v>129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130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518" t="s">
        <v>177</v>
      </c>
      <c r="D61" s="519"/>
      <c r="E61" s="519"/>
      <c r="F61" s="519"/>
      <c r="G61" s="519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50"/>
      <c r="Z61" s="150"/>
      <c r="AA61" s="150"/>
      <c r="AB61" s="150"/>
      <c r="AC61" s="150"/>
      <c r="AD61" s="150"/>
      <c r="AE61" s="150"/>
      <c r="AF61" s="150"/>
      <c r="AG61" s="150" t="s">
        <v>132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509" t="s">
        <v>178</v>
      </c>
      <c r="D62" s="510"/>
      <c r="E62" s="510"/>
      <c r="F62" s="510"/>
      <c r="G62" s="51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/>
      <c r="AG62" s="150" t="s">
        <v>143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7"/>
      <c r="B63" s="158"/>
      <c r="C63" s="193" t="s">
        <v>133</v>
      </c>
      <c r="D63" s="161"/>
      <c r="E63" s="162"/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50"/>
      <c r="Z63" s="150"/>
      <c r="AA63" s="150"/>
      <c r="AB63" s="150"/>
      <c r="AC63" s="150"/>
      <c r="AD63" s="150"/>
      <c r="AE63" s="150"/>
      <c r="AF63" s="150"/>
      <c r="AG63" s="150" t="s">
        <v>134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3" t="s">
        <v>179</v>
      </c>
      <c r="D64" s="161"/>
      <c r="E64" s="162">
        <v>1.44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134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7"/>
      <c r="B65" s="158"/>
      <c r="C65" s="194" t="s">
        <v>136</v>
      </c>
      <c r="D65" s="163"/>
      <c r="E65" s="164">
        <v>1.44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50"/>
      <c r="Z65" s="150"/>
      <c r="AA65" s="150"/>
      <c r="AB65" s="150"/>
      <c r="AC65" s="150"/>
      <c r="AD65" s="150"/>
      <c r="AE65" s="150"/>
      <c r="AF65" s="150"/>
      <c r="AG65" s="150" t="s">
        <v>134</v>
      </c>
      <c r="AH65" s="150">
        <v>1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193" t="s">
        <v>137</v>
      </c>
      <c r="D66" s="161"/>
      <c r="E66" s="162"/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50"/>
      <c r="Z66" s="150"/>
      <c r="AA66" s="150"/>
      <c r="AB66" s="150"/>
      <c r="AC66" s="150"/>
      <c r="AD66" s="150"/>
      <c r="AE66" s="150"/>
      <c r="AF66" s="150"/>
      <c r="AG66" s="150" t="s">
        <v>134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7"/>
      <c r="B67" s="158"/>
      <c r="C67" s="193" t="s">
        <v>180</v>
      </c>
      <c r="D67" s="161"/>
      <c r="E67" s="162">
        <v>0.72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50"/>
      <c r="Z67" s="150"/>
      <c r="AA67" s="150"/>
      <c r="AB67" s="150"/>
      <c r="AC67" s="150"/>
      <c r="AD67" s="150"/>
      <c r="AE67" s="150"/>
      <c r="AF67" s="150"/>
      <c r="AG67" s="150" t="s">
        <v>134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194" t="s">
        <v>136</v>
      </c>
      <c r="D68" s="163"/>
      <c r="E68" s="164">
        <v>0.72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/>
      <c r="AG68" s="150" t="s">
        <v>134</v>
      </c>
      <c r="AH68" s="150">
        <v>1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75">
        <v>8</v>
      </c>
      <c r="B69" s="176" t="s">
        <v>181</v>
      </c>
      <c r="C69" s="192" t="s">
        <v>182</v>
      </c>
      <c r="D69" s="177" t="s">
        <v>183</v>
      </c>
      <c r="E69" s="178">
        <v>12.6</v>
      </c>
      <c r="F69" s="179"/>
      <c r="G69" s="180">
        <f>ROUND(E69*F69,2)</f>
        <v>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78">
        <v>4.8999999999999998E-4</v>
      </c>
      <c r="O69" s="178">
        <f>ROUND(E69*N69,2)</f>
        <v>0.01</v>
      </c>
      <c r="P69" s="178">
        <v>2.1999999999999999E-2</v>
      </c>
      <c r="Q69" s="178">
        <f>ROUND(E69*P69,2)</f>
        <v>0.28000000000000003</v>
      </c>
      <c r="R69" s="180" t="s">
        <v>173</v>
      </c>
      <c r="S69" s="180" t="s">
        <v>128</v>
      </c>
      <c r="T69" s="181" t="s">
        <v>128</v>
      </c>
      <c r="U69" s="160">
        <v>1.27</v>
      </c>
      <c r="V69" s="160">
        <f>ROUND(E69*U69,2)</f>
        <v>16</v>
      </c>
      <c r="W69" s="160"/>
      <c r="X69" s="160" t="s">
        <v>129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130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520" t="s">
        <v>178</v>
      </c>
      <c r="D70" s="521"/>
      <c r="E70" s="521"/>
      <c r="F70" s="521"/>
      <c r="G70" s="521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50"/>
      <c r="Z70" s="150"/>
      <c r="AA70" s="150"/>
      <c r="AB70" s="150"/>
      <c r="AC70" s="150"/>
      <c r="AD70" s="150"/>
      <c r="AE70" s="150"/>
      <c r="AF70" s="150"/>
      <c r="AG70" s="150" t="s">
        <v>143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7"/>
      <c r="B71" s="158"/>
      <c r="C71" s="193" t="s">
        <v>133</v>
      </c>
      <c r="D71" s="161"/>
      <c r="E71" s="162"/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50"/>
      <c r="Z71" s="150"/>
      <c r="AA71" s="150"/>
      <c r="AB71" s="150"/>
      <c r="AC71" s="150"/>
      <c r="AD71" s="150"/>
      <c r="AE71" s="150"/>
      <c r="AF71" s="150"/>
      <c r="AG71" s="150" t="s">
        <v>134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93" t="s">
        <v>184</v>
      </c>
      <c r="D72" s="161"/>
      <c r="E72" s="162">
        <v>8.4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50"/>
      <c r="Z72" s="150"/>
      <c r="AA72" s="150"/>
      <c r="AB72" s="150"/>
      <c r="AC72" s="150"/>
      <c r="AD72" s="150"/>
      <c r="AE72" s="150"/>
      <c r="AF72" s="150"/>
      <c r="AG72" s="150" t="s">
        <v>134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7"/>
      <c r="B73" s="158"/>
      <c r="C73" s="194" t="s">
        <v>136</v>
      </c>
      <c r="D73" s="163"/>
      <c r="E73" s="164">
        <v>8.4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50"/>
      <c r="Z73" s="150"/>
      <c r="AA73" s="150"/>
      <c r="AB73" s="150"/>
      <c r="AC73" s="150"/>
      <c r="AD73" s="150"/>
      <c r="AE73" s="150"/>
      <c r="AF73" s="150"/>
      <c r="AG73" s="150" t="s">
        <v>134</v>
      </c>
      <c r="AH73" s="150">
        <v>1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193" t="s">
        <v>137</v>
      </c>
      <c r="D74" s="161"/>
      <c r="E74" s="162"/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50"/>
      <c r="Z74" s="150"/>
      <c r="AA74" s="150"/>
      <c r="AB74" s="150"/>
      <c r="AC74" s="150"/>
      <c r="AD74" s="150"/>
      <c r="AE74" s="150"/>
      <c r="AF74" s="150"/>
      <c r="AG74" s="150" t="s">
        <v>134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193" t="s">
        <v>185</v>
      </c>
      <c r="D75" s="161"/>
      <c r="E75" s="162">
        <v>4.2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/>
      <c r="AG75" s="150" t="s">
        <v>134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7"/>
      <c r="B76" s="158"/>
      <c r="C76" s="194" t="s">
        <v>136</v>
      </c>
      <c r="D76" s="163"/>
      <c r="E76" s="164">
        <v>4.2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50"/>
      <c r="Z76" s="150"/>
      <c r="AA76" s="150"/>
      <c r="AB76" s="150"/>
      <c r="AC76" s="150"/>
      <c r="AD76" s="150"/>
      <c r="AE76" s="150"/>
      <c r="AF76" s="150"/>
      <c r="AG76" s="150" t="s">
        <v>134</v>
      </c>
      <c r="AH76" s="150">
        <v>1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x14ac:dyDescent="0.2">
      <c r="A77" s="169" t="s">
        <v>122</v>
      </c>
      <c r="B77" s="170" t="s">
        <v>79</v>
      </c>
      <c r="C77" s="191" t="s">
        <v>80</v>
      </c>
      <c r="D77" s="171"/>
      <c r="E77" s="172"/>
      <c r="F77" s="173"/>
      <c r="G77" s="173">
        <f>SUMIF(AG78:AG79,"&lt;&gt;NOR",G78:G79)</f>
        <v>0</v>
      </c>
      <c r="H77" s="173"/>
      <c r="I77" s="173">
        <f>SUM(I78:I79)</f>
        <v>0</v>
      </c>
      <c r="J77" s="173"/>
      <c r="K77" s="173">
        <f>SUM(K78:K79)</f>
        <v>0</v>
      </c>
      <c r="L77" s="173"/>
      <c r="M77" s="173">
        <f>SUM(M78:M79)</f>
        <v>0</v>
      </c>
      <c r="N77" s="172"/>
      <c r="O77" s="172">
        <f>SUM(O78:O79)</f>
        <v>0</v>
      </c>
      <c r="P77" s="172"/>
      <c r="Q77" s="172">
        <f>SUM(Q78:Q79)</f>
        <v>0</v>
      </c>
      <c r="R77" s="173"/>
      <c r="S77" s="173"/>
      <c r="T77" s="174"/>
      <c r="U77" s="168"/>
      <c r="V77" s="168">
        <f>SUM(V78:V79)</f>
        <v>1.5</v>
      </c>
      <c r="W77" s="168"/>
      <c r="X77" s="168"/>
      <c r="AG77" t="s">
        <v>123</v>
      </c>
    </row>
    <row r="78" spans="1:60" ht="22.5" outlineLevel="1" x14ac:dyDescent="0.2">
      <c r="A78" s="175">
        <v>9</v>
      </c>
      <c r="B78" s="176" t="s">
        <v>186</v>
      </c>
      <c r="C78" s="192" t="s">
        <v>187</v>
      </c>
      <c r="D78" s="177" t="s">
        <v>126</v>
      </c>
      <c r="E78" s="178">
        <v>0.58262999999999998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78">
        <v>0</v>
      </c>
      <c r="O78" s="178">
        <f>ROUND(E78*N78,2)</f>
        <v>0</v>
      </c>
      <c r="P78" s="178">
        <v>0</v>
      </c>
      <c r="Q78" s="178">
        <f>ROUND(E78*P78,2)</f>
        <v>0</v>
      </c>
      <c r="R78" s="180" t="s">
        <v>127</v>
      </c>
      <c r="S78" s="180" t="s">
        <v>128</v>
      </c>
      <c r="T78" s="181" t="s">
        <v>128</v>
      </c>
      <c r="U78" s="160">
        <v>2.577</v>
      </c>
      <c r="V78" s="160">
        <f>ROUND(E78*U78,2)</f>
        <v>1.5</v>
      </c>
      <c r="W78" s="160"/>
      <c r="X78" s="160" t="s">
        <v>188</v>
      </c>
      <c r="Y78" s="150"/>
      <c r="Z78" s="150"/>
      <c r="AA78" s="150"/>
      <c r="AB78" s="150"/>
      <c r="AC78" s="150"/>
      <c r="AD78" s="150"/>
      <c r="AE78" s="150"/>
      <c r="AF78" s="150"/>
      <c r="AG78" s="150" t="s">
        <v>189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57"/>
      <c r="B79" s="158"/>
      <c r="C79" s="518" t="s">
        <v>190</v>
      </c>
      <c r="D79" s="519"/>
      <c r="E79" s="519"/>
      <c r="F79" s="519"/>
      <c r="G79" s="519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50"/>
      <c r="Z79" s="150"/>
      <c r="AA79" s="150"/>
      <c r="AB79" s="150"/>
      <c r="AC79" s="150"/>
      <c r="AD79" s="150"/>
      <c r="AE79" s="150"/>
      <c r="AF79" s="150"/>
      <c r="AG79" s="150" t="s">
        <v>132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x14ac:dyDescent="0.2">
      <c r="A80" s="169" t="s">
        <v>122</v>
      </c>
      <c r="B80" s="170" t="s">
        <v>81</v>
      </c>
      <c r="C80" s="191" t="s">
        <v>82</v>
      </c>
      <c r="D80" s="171"/>
      <c r="E80" s="172"/>
      <c r="F80" s="173"/>
      <c r="G80" s="173">
        <f>SUMIF(AG81:AG81,"&lt;&gt;NOR",G81:G81)</f>
        <v>0</v>
      </c>
      <c r="H80" s="173"/>
      <c r="I80" s="173">
        <f>SUM(I81:I81)</f>
        <v>0</v>
      </c>
      <c r="J80" s="173"/>
      <c r="K80" s="173">
        <f>SUM(K81:K81)</f>
        <v>0</v>
      </c>
      <c r="L80" s="173"/>
      <c r="M80" s="173">
        <f>SUM(M81:M81)</f>
        <v>0</v>
      </c>
      <c r="N80" s="172"/>
      <c r="O80" s="172">
        <f>SUM(O81:O81)</f>
        <v>0</v>
      </c>
      <c r="P80" s="172"/>
      <c r="Q80" s="172">
        <f>SUM(Q81:Q81)</f>
        <v>0</v>
      </c>
      <c r="R80" s="173"/>
      <c r="S80" s="173"/>
      <c r="T80" s="174"/>
      <c r="U80" s="168"/>
      <c r="V80" s="168">
        <f>SUM(V81:V81)</f>
        <v>0</v>
      </c>
      <c r="W80" s="168"/>
      <c r="X80" s="168"/>
      <c r="AG80" t="s">
        <v>123</v>
      </c>
    </row>
    <row r="81" spans="1:60" outlineLevel="1" x14ac:dyDescent="0.2">
      <c r="A81" s="183">
        <v>10</v>
      </c>
      <c r="B81" s="184" t="s">
        <v>191</v>
      </c>
      <c r="C81" s="195" t="s">
        <v>192</v>
      </c>
      <c r="D81" s="185" t="s">
        <v>193</v>
      </c>
      <c r="E81" s="186">
        <v>1</v>
      </c>
      <c r="F81" s="187">
        <f>'Příloha 728 VZT'!G8</f>
        <v>0</v>
      </c>
      <c r="G81" s="188">
        <f>ROUND(E81*F81,2)</f>
        <v>0</v>
      </c>
      <c r="H81" s="187"/>
      <c r="I81" s="188">
        <f>ROUND(E81*H81,2)</f>
        <v>0</v>
      </c>
      <c r="J81" s="187"/>
      <c r="K81" s="188">
        <f>ROUND(E81*J81,2)</f>
        <v>0</v>
      </c>
      <c r="L81" s="188">
        <v>21</v>
      </c>
      <c r="M81" s="188">
        <f>G81*(1+L81/100)</f>
        <v>0</v>
      </c>
      <c r="N81" s="186">
        <v>0</v>
      </c>
      <c r="O81" s="186">
        <f>ROUND(E81*N81,2)</f>
        <v>0</v>
      </c>
      <c r="P81" s="186">
        <v>0</v>
      </c>
      <c r="Q81" s="186">
        <f>ROUND(E81*P81,2)</f>
        <v>0</v>
      </c>
      <c r="R81" s="188"/>
      <c r="S81" s="188" t="s">
        <v>194</v>
      </c>
      <c r="T81" s="189" t="s">
        <v>195</v>
      </c>
      <c r="U81" s="160">
        <v>0</v>
      </c>
      <c r="V81" s="160">
        <f>ROUND(E81*U81,2)</f>
        <v>0</v>
      </c>
      <c r="W81" s="160"/>
      <c r="X81" s="160" t="s">
        <v>196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197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x14ac:dyDescent="0.2">
      <c r="A82" s="169" t="s">
        <v>122</v>
      </c>
      <c r="B82" s="170" t="s">
        <v>83</v>
      </c>
      <c r="C82" s="191" t="s">
        <v>84</v>
      </c>
      <c r="D82" s="171"/>
      <c r="E82" s="172"/>
      <c r="F82" s="173"/>
      <c r="G82" s="173">
        <f>SUMIF(AG83:AG88,"&lt;&gt;NOR",G83:G88)</f>
        <v>0</v>
      </c>
      <c r="H82" s="173"/>
      <c r="I82" s="173">
        <f>SUM(I83:I88)</f>
        <v>0</v>
      </c>
      <c r="J82" s="173"/>
      <c r="K82" s="173">
        <f>SUM(K83:K88)</f>
        <v>0</v>
      </c>
      <c r="L82" s="173"/>
      <c r="M82" s="173">
        <f>SUM(M83:M88)</f>
        <v>0</v>
      </c>
      <c r="N82" s="172"/>
      <c r="O82" s="172">
        <f>SUM(O83:O88)</f>
        <v>0</v>
      </c>
      <c r="P82" s="172"/>
      <c r="Q82" s="172">
        <f>SUM(Q83:Q88)</f>
        <v>0</v>
      </c>
      <c r="R82" s="173"/>
      <c r="S82" s="173"/>
      <c r="T82" s="174"/>
      <c r="U82" s="168"/>
      <c r="V82" s="168">
        <f>SUM(V83:V88)</f>
        <v>0</v>
      </c>
      <c r="W82" s="168"/>
      <c r="X82" s="168"/>
      <c r="AG82" t="s">
        <v>123</v>
      </c>
    </row>
    <row r="83" spans="1:60" outlineLevel="1" x14ac:dyDescent="0.2">
      <c r="A83" s="175">
        <v>11</v>
      </c>
      <c r="B83" s="176" t="s">
        <v>198</v>
      </c>
      <c r="C83" s="192" t="s">
        <v>199</v>
      </c>
      <c r="D83" s="177" t="s">
        <v>200</v>
      </c>
      <c r="E83" s="178">
        <v>1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78">
        <v>0</v>
      </c>
      <c r="O83" s="178">
        <f>ROUND(E83*N83,2)</f>
        <v>0</v>
      </c>
      <c r="P83" s="178">
        <v>0</v>
      </c>
      <c r="Q83" s="178">
        <f>ROUND(E83*P83,2)</f>
        <v>0</v>
      </c>
      <c r="R83" s="180"/>
      <c r="S83" s="180" t="s">
        <v>194</v>
      </c>
      <c r="T83" s="181" t="s">
        <v>195</v>
      </c>
      <c r="U83" s="160">
        <v>0</v>
      </c>
      <c r="V83" s="160">
        <f>ROUND(E83*U83,2)</f>
        <v>0</v>
      </c>
      <c r="W83" s="160"/>
      <c r="X83" s="160" t="s">
        <v>129</v>
      </c>
      <c r="Y83" s="150"/>
      <c r="Z83" s="150"/>
      <c r="AA83" s="150"/>
      <c r="AB83" s="150"/>
      <c r="AC83" s="150"/>
      <c r="AD83" s="150"/>
      <c r="AE83" s="150"/>
      <c r="AF83" s="150"/>
      <c r="AG83" s="150" t="s">
        <v>130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22.5" outlineLevel="1" x14ac:dyDescent="0.2">
      <c r="A84" s="157"/>
      <c r="B84" s="158"/>
      <c r="C84" s="520" t="s">
        <v>201</v>
      </c>
      <c r="D84" s="521"/>
      <c r="E84" s="521"/>
      <c r="F84" s="521"/>
      <c r="G84" s="521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50"/>
      <c r="Z84" s="150"/>
      <c r="AA84" s="150"/>
      <c r="AB84" s="150"/>
      <c r="AC84" s="150"/>
      <c r="AD84" s="150"/>
      <c r="AE84" s="150"/>
      <c r="AF84" s="150"/>
      <c r="AG84" s="150" t="s">
        <v>143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82" t="str">
        <f>C84</f>
        <v>vč. zednického začištění vnitřního i venkovního, detailů a všech nutných prací, doplnění malby, případně fasády, přesunu hmot a pomocného lešení.</v>
      </c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193" t="s">
        <v>133</v>
      </c>
      <c r="D85" s="161"/>
      <c r="E85" s="162"/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134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93" t="s">
        <v>152</v>
      </c>
      <c r="D86" s="161"/>
      <c r="E86" s="162"/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50"/>
      <c r="Z86" s="150"/>
      <c r="AA86" s="150"/>
      <c r="AB86" s="150"/>
      <c r="AC86" s="150"/>
      <c r="AD86" s="150"/>
      <c r="AE86" s="150"/>
      <c r="AF86" s="150"/>
      <c r="AG86" s="150" t="s">
        <v>134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7"/>
      <c r="B87" s="158"/>
      <c r="C87" s="193" t="s">
        <v>202</v>
      </c>
      <c r="D87" s="161"/>
      <c r="E87" s="162"/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50"/>
      <c r="Z87" s="150"/>
      <c r="AA87" s="150"/>
      <c r="AB87" s="150"/>
      <c r="AC87" s="150"/>
      <c r="AD87" s="150"/>
      <c r="AE87" s="150"/>
      <c r="AF87" s="150"/>
      <c r="AG87" s="150" t="s">
        <v>134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93" t="s">
        <v>203</v>
      </c>
      <c r="D88" s="161"/>
      <c r="E88" s="162">
        <v>1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50"/>
      <c r="Z88" s="150"/>
      <c r="AA88" s="150"/>
      <c r="AB88" s="150"/>
      <c r="AC88" s="150"/>
      <c r="AD88" s="150"/>
      <c r="AE88" s="150"/>
      <c r="AF88" s="150"/>
      <c r="AG88" s="150" t="s">
        <v>134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x14ac:dyDescent="0.2">
      <c r="A89" s="169" t="s">
        <v>122</v>
      </c>
      <c r="B89" s="170" t="s">
        <v>85</v>
      </c>
      <c r="C89" s="191" t="s">
        <v>86</v>
      </c>
      <c r="D89" s="171"/>
      <c r="E89" s="172"/>
      <c r="F89" s="173"/>
      <c r="G89" s="173">
        <f>SUMIF(AG90:AG93,"&lt;&gt;NOR",G90:G93)</f>
        <v>0</v>
      </c>
      <c r="H89" s="173"/>
      <c r="I89" s="173">
        <f>SUM(I90:I93)</f>
        <v>0</v>
      </c>
      <c r="J89" s="173"/>
      <c r="K89" s="173">
        <f>SUM(K90:K93)</f>
        <v>0</v>
      </c>
      <c r="L89" s="173"/>
      <c r="M89" s="173">
        <f>SUM(M90:M93)</f>
        <v>0</v>
      </c>
      <c r="N89" s="172"/>
      <c r="O89" s="172">
        <f>SUM(O90:O93)</f>
        <v>0.01</v>
      </c>
      <c r="P89" s="172"/>
      <c r="Q89" s="172">
        <f>SUM(Q90:Q93)</f>
        <v>0</v>
      </c>
      <c r="R89" s="173"/>
      <c r="S89" s="173"/>
      <c r="T89" s="174"/>
      <c r="U89" s="168"/>
      <c r="V89" s="168">
        <f>SUM(V90:V93)</f>
        <v>0</v>
      </c>
      <c r="W89" s="168"/>
      <c r="X89" s="168"/>
      <c r="AG89" t="s">
        <v>123</v>
      </c>
    </row>
    <row r="90" spans="1:60" outlineLevel="1" x14ac:dyDescent="0.2">
      <c r="A90" s="175">
        <v>12</v>
      </c>
      <c r="B90" s="176" t="s">
        <v>204</v>
      </c>
      <c r="C90" s="192" t="s">
        <v>205</v>
      </c>
      <c r="D90" s="177" t="s">
        <v>141</v>
      </c>
      <c r="E90" s="178">
        <v>51.982349999999997</v>
      </c>
      <c r="F90" s="179"/>
      <c r="G90" s="180">
        <f>ROUND(E90*F90,2)</f>
        <v>0</v>
      </c>
      <c r="H90" s="179"/>
      <c r="I90" s="180">
        <f>ROUND(E90*H90,2)</f>
        <v>0</v>
      </c>
      <c r="J90" s="179"/>
      <c r="K90" s="180">
        <f>ROUND(E90*J90,2)</f>
        <v>0</v>
      </c>
      <c r="L90" s="180">
        <v>21</v>
      </c>
      <c r="M90" s="180">
        <f>G90*(1+L90/100)</f>
        <v>0</v>
      </c>
      <c r="N90" s="178">
        <v>2.2000000000000001E-4</v>
      </c>
      <c r="O90" s="178">
        <f>ROUND(E90*N90,2)</f>
        <v>0.01</v>
      </c>
      <c r="P90" s="178">
        <v>0</v>
      </c>
      <c r="Q90" s="178">
        <f>ROUND(E90*P90,2)</f>
        <v>0</v>
      </c>
      <c r="R90" s="180" t="s">
        <v>206</v>
      </c>
      <c r="S90" s="180" t="s">
        <v>128</v>
      </c>
      <c r="T90" s="181" t="s">
        <v>128</v>
      </c>
      <c r="U90" s="160">
        <v>0</v>
      </c>
      <c r="V90" s="160">
        <f>ROUND(E90*U90,2)</f>
        <v>0</v>
      </c>
      <c r="W90" s="160"/>
      <c r="X90" s="160" t="s">
        <v>196</v>
      </c>
      <c r="Y90" s="150"/>
      <c r="Z90" s="150"/>
      <c r="AA90" s="150"/>
      <c r="AB90" s="150"/>
      <c r="AC90" s="150"/>
      <c r="AD90" s="150"/>
      <c r="AE90" s="150"/>
      <c r="AF90" s="150"/>
      <c r="AG90" s="150" t="s">
        <v>197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93" t="s">
        <v>207</v>
      </c>
      <c r="D91" s="161"/>
      <c r="E91" s="162">
        <v>4.3921000000000001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50"/>
      <c r="Z91" s="150"/>
      <c r="AA91" s="150"/>
      <c r="AB91" s="150"/>
      <c r="AC91" s="150"/>
      <c r="AD91" s="150"/>
      <c r="AE91" s="150"/>
      <c r="AF91" s="150"/>
      <c r="AG91" s="150" t="s">
        <v>134</v>
      </c>
      <c r="AH91" s="150">
        <v>5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193" t="s">
        <v>208</v>
      </c>
      <c r="D92" s="161"/>
      <c r="E92" s="162">
        <v>27.590250000000001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50"/>
      <c r="Z92" s="150"/>
      <c r="AA92" s="150"/>
      <c r="AB92" s="150"/>
      <c r="AC92" s="150"/>
      <c r="AD92" s="150"/>
      <c r="AE92" s="150"/>
      <c r="AF92" s="150"/>
      <c r="AG92" s="150" t="s">
        <v>134</v>
      </c>
      <c r="AH92" s="150">
        <v>5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7"/>
      <c r="B93" s="158"/>
      <c r="C93" s="193" t="s">
        <v>209</v>
      </c>
      <c r="D93" s="161"/>
      <c r="E93" s="162">
        <v>20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50"/>
      <c r="Z93" s="150"/>
      <c r="AA93" s="150"/>
      <c r="AB93" s="150"/>
      <c r="AC93" s="150"/>
      <c r="AD93" s="150"/>
      <c r="AE93" s="150"/>
      <c r="AF93" s="150"/>
      <c r="AG93" s="150" t="s">
        <v>134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x14ac:dyDescent="0.2">
      <c r="A94" s="169" t="s">
        <v>122</v>
      </c>
      <c r="B94" s="170" t="s">
        <v>87</v>
      </c>
      <c r="C94" s="191" t="s">
        <v>88</v>
      </c>
      <c r="D94" s="171"/>
      <c r="E94" s="172"/>
      <c r="F94" s="173"/>
      <c r="G94" s="173">
        <f>SUMIF(AG95:AG99,"&lt;&gt;NOR",G95:G99)</f>
        <v>0</v>
      </c>
      <c r="H94" s="173"/>
      <c r="I94" s="173">
        <f>SUM(I95:I99)</f>
        <v>0</v>
      </c>
      <c r="J94" s="173"/>
      <c r="K94" s="173">
        <f>SUM(K95:K99)</f>
        <v>0</v>
      </c>
      <c r="L94" s="173"/>
      <c r="M94" s="173">
        <f>SUM(M95:M99)</f>
        <v>0</v>
      </c>
      <c r="N94" s="172"/>
      <c r="O94" s="172">
        <f>SUM(O95:O99)</f>
        <v>0</v>
      </c>
      <c r="P94" s="172"/>
      <c r="Q94" s="172">
        <f>SUM(Q95:Q99)</f>
        <v>0</v>
      </c>
      <c r="R94" s="173"/>
      <c r="S94" s="173"/>
      <c r="T94" s="174"/>
      <c r="U94" s="168"/>
      <c r="V94" s="168">
        <f>SUM(V95:V99)</f>
        <v>0</v>
      </c>
      <c r="W94" s="168"/>
      <c r="X94" s="168"/>
      <c r="AG94" t="s">
        <v>123</v>
      </c>
    </row>
    <row r="95" spans="1:60" ht="22.5" outlineLevel="1" x14ac:dyDescent="0.2">
      <c r="A95" s="175">
        <v>13</v>
      </c>
      <c r="B95" s="176" t="s">
        <v>210</v>
      </c>
      <c r="C95" s="192" t="s">
        <v>211</v>
      </c>
      <c r="D95" s="177" t="s">
        <v>193</v>
      </c>
      <c r="E95" s="178">
        <v>1</v>
      </c>
      <c r="F95" s="179"/>
      <c r="G95" s="180">
        <f>ROUND(E95*F95,2)</f>
        <v>0</v>
      </c>
      <c r="H95" s="179"/>
      <c r="I95" s="180">
        <f>ROUND(E95*H95,2)</f>
        <v>0</v>
      </c>
      <c r="J95" s="179"/>
      <c r="K95" s="180">
        <f>ROUND(E95*J95,2)</f>
        <v>0</v>
      </c>
      <c r="L95" s="180">
        <v>21</v>
      </c>
      <c r="M95" s="180">
        <f>G95*(1+L95/100)</f>
        <v>0</v>
      </c>
      <c r="N95" s="178">
        <v>0</v>
      </c>
      <c r="O95" s="178">
        <f>ROUND(E95*N95,2)</f>
        <v>0</v>
      </c>
      <c r="P95" s="178">
        <v>0</v>
      </c>
      <c r="Q95" s="178">
        <f>ROUND(E95*P95,2)</f>
        <v>0</v>
      </c>
      <c r="R95" s="180"/>
      <c r="S95" s="180" t="s">
        <v>194</v>
      </c>
      <c r="T95" s="181" t="s">
        <v>195</v>
      </c>
      <c r="U95" s="160">
        <v>0</v>
      </c>
      <c r="V95" s="160">
        <f>ROUND(E95*U95,2)</f>
        <v>0</v>
      </c>
      <c r="W95" s="160"/>
      <c r="X95" s="160" t="s">
        <v>196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197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33.75" outlineLevel="1" x14ac:dyDescent="0.2">
      <c r="A96" s="157"/>
      <c r="B96" s="158"/>
      <c r="C96" s="520" t="s">
        <v>212</v>
      </c>
      <c r="D96" s="521"/>
      <c r="E96" s="521"/>
      <c r="F96" s="521"/>
      <c r="G96" s="521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50"/>
      <c r="Z96" s="150"/>
      <c r="AA96" s="150"/>
      <c r="AB96" s="150"/>
      <c r="AC96" s="150"/>
      <c r="AD96" s="150"/>
      <c r="AE96" s="150"/>
      <c r="AF96" s="150"/>
      <c r="AG96" s="150" t="s">
        <v>143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82" t="str">
        <f>C96</f>
        <v>Uchazeč o zakázku provede kontrolu zadávací dokumentace a slepého zadávacího rozpočtu + prohlídku staveniště a touto položkou v případě potřeby ocení práce, dodávky a služby neuvedené samostatnými položkami rozpočtu, ale nutné ke kompletnímu a funkčnímu provedení díla v rozsahu projektové dokumentace (pevná cena díla).</v>
      </c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96" t="s">
        <v>213</v>
      </c>
      <c r="D97" s="165"/>
      <c r="E97" s="166"/>
      <c r="F97" s="167"/>
      <c r="G97" s="167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50"/>
      <c r="Z97" s="150"/>
      <c r="AA97" s="150"/>
      <c r="AB97" s="150"/>
      <c r="AC97" s="150"/>
      <c r="AD97" s="150"/>
      <c r="AE97" s="150"/>
      <c r="AF97" s="150"/>
      <c r="AG97" s="150" t="s">
        <v>143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7"/>
      <c r="B98" s="158"/>
      <c r="C98" s="509" t="s">
        <v>214</v>
      </c>
      <c r="D98" s="510"/>
      <c r="E98" s="510"/>
      <c r="F98" s="510"/>
      <c r="G98" s="51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50"/>
      <c r="Z98" s="150"/>
      <c r="AA98" s="150"/>
      <c r="AB98" s="150"/>
      <c r="AC98" s="150"/>
      <c r="AD98" s="150"/>
      <c r="AE98" s="150"/>
      <c r="AF98" s="150"/>
      <c r="AG98" s="150" t="s">
        <v>143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509" t="s">
        <v>215</v>
      </c>
      <c r="D99" s="510"/>
      <c r="E99" s="510"/>
      <c r="F99" s="510"/>
      <c r="G99" s="51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50"/>
      <c r="Z99" s="150"/>
      <c r="AA99" s="150"/>
      <c r="AB99" s="150"/>
      <c r="AC99" s="150"/>
      <c r="AD99" s="150"/>
      <c r="AE99" s="150"/>
      <c r="AF99" s="150"/>
      <c r="AG99" s="150" t="s">
        <v>143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x14ac:dyDescent="0.2">
      <c r="A100" s="169" t="s">
        <v>122</v>
      </c>
      <c r="B100" s="170" t="s">
        <v>89</v>
      </c>
      <c r="C100" s="191" t="s">
        <v>90</v>
      </c>
      <c r="D100" s="171"/>
      <c r="E100" s="172"/>
      <c r="F100" s="173"/>
      <c r="G100" s="173">
        <f>SUMIF(AG101:AG101,"&lt;&gt;NOR",G101:G101)</f>
        <v>0</v>
      </c>
      <c r="H100" s="173"/>
      <c r="I100" s="173">
        <f>SUM(I101:I101)</f>
        <v>0</v>
      </c>
      <c r="J100" s="173"/>
      <c r="K100" s="173">
        <f>SUM(K101:K101)</f>
        <v>0</v>
      </c>
      <c r="L100" s="173"/>
      <c r="M100" s="173">
        <f>SUM(M101:M101)</f>
        <v>0</v>
      </c>
      <c r="N100" s="172"/>
      <c r="O100" s="172">
        <f>SUM(O101:O101)</f>
        <v>0</v>
      </c>
      <c r="P100" s="172"/>
      <c r="Q100" s="172">
        <f>SUM(Q101:Q101)</f>
        <v>0</v>
      </c>
      <c r="R100" s="173"/>
      <c r="S100" s="173"/>
      <c r="T100" s="174"/>
      <c r="U100" s="168"/>
      <c r="V100" s="168">
        <f>SUM(V101:V101)</f>
        <v>0</v>
      </c>
      <c r="W100" s="168"/>
      <c r="X100" s="168"/>
      <c r="AG100" t="s">
        <v>123</v>
      </c>
    </row>
    <row r="101" spans="1:60" outlineLevel="1" x14ac:dyDescent="0.2">
      <c r="A101" s="183">
        <v>14</v>
      </c>
      <c r="B101" s="184" t="s">
        <v>216</v>
      </c>
      <c r="C101" s="195" t="s">
        <v>217</v>
      </c>
      <c r="D101" s="185" t="s">
        <v>193</v>
      </c>
      <c r="E101" s="186">
        <v>1</v>
      </c>
      <c r="F101" s="187">
        <f>'Příloha M21 Elektro'!E24</f>
        <v>0</v>
      </c>
      <c r="G101" s="188">
        <f>ROUND(E101*F101,2)</f>
        <v>0</v>
      </c>
      <c r="H101" s="187"/>
      <c r="I101" s="188">
        <f>ROUND(E101*H101,2)</f>
        <v>0</v>
      </c>
      <c r="J101" s="187"/>
      <c r="K101" s="188">
        <f>ROUND(E101*J101,2)</f>
        <v>0</v>
      </c>
      <c r="L101" s="188">
        <v>21</v>
      </c>
      <c r="M101" s="188">
        <f>G101*(1+L101/100)</f>
        <v>0</v>
      </c>
      <c r="N101" s="186">
        <v>0</v>
      </c>
      <c r="O101" s="186">
        <f>ROUND(E101*N101,2)</f>
        <v>0</v>
      </c>
      <c r="P101" s="186">
        <v>0</v>
      </c>
      <c r="Q101" s="186">
        <f>ROUND(E101*P101,2)</f>
        <v>0</v>
      </c>
      <c r="R101" s="188"/>
      <c r="S101" s="188" t="s">
        <v>194</v>
      </c>
      <c r="T101" s="189" t="s">
        <v>195</v>
      </c>
      <c r="U101" s="160">
        <v>0</v>
      </c>
      <c r="V101" s="160">
        <f>ROUND(E101*U101,2)</f>
        <v>0</v>
      </c>
      <c r="W101" s="160"/>
      <c r="X101" s="160" t="s">
        <v>196</v>
      </c>
      <c r="Y101" s="150"/>
      <c r="Z101" s="150"/>
      <c r="AA101" s="150"/>
      <c r="AB101" s="150"/>
      <c r="AC101" s="150"/>
      <c r="AD101" s="150"/>
      <c r="AE101" s="150"/>
      <c r="AF101" s="150"/>
      <c r="AG101" s="150" t="s">
        <v>197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">
      <c r="A102" s="169" t="s">
        <v>122</v>
      </c>
      <c r="B102" s="170" t="s">
        <v>91</v>
      </c>
      <c r="C102" s="191" t="s">
        <v>92</v>
      </c>
      <c r="D102" s="171"/>
      <c r="E102" s="172"/>
      <c r="F102" s="173"/>
      <c r="G102" s="173">
        <f>SUMIF(AG103:AG113,"&lt;&gt;NOR",G103:G113)</f>
        <v>0</v>
      </c>
      <c r="H102" s="173"/>
      <c r="I102" s="173">
        <f>SUM(I103:I113)</f>
        <v>0</v>
      </c>
      <c r="J102" s="173"/>
      <c r="K102" s="173">
        <f>SUM(K103:K113)</f>
        <v>0</v>
      </c>
      <c r="L102" s="173"/>
      <c r="M102" s="173">
        <f>SUM(M103:M113)</f>
        <v>0</v>
      </c>
      <c r="N102" s="172"/>
      <c r="O102" s="172">
        <f>SUM(O103:O113)</f>
        <v>0</v>
      </c>
      <c r="P102" s="172"/>
      <c r="Q102" s="172">
        <f>SUM(Q103:Q113)</f>
        <v>0</v>
      </c>
      <c r="R102" s="173"/>
      <c r="S102" s="173"/>
      <c r="T102" s="174"/>
      <c r="U102" s="168"/>
      <c r="V102" s="168">
        <f>SUM(V103:V113)</f>
        <v>2.8</v>
      </c>
      <c r="W102" s="168"/>
      <c r="X102" s="168"/>
      <c r="AG102" t="s">
        <v>123</v>
      </c>
    </row>
    <row r="103" spans="1:60" outlineLevel="1" x14ac:dyDescent="0.2">
      <c r="A103" s="175">
        <v>15</v>
      </c>
      <c r="B103" s="176" t="s">
        <v>218</v>
      </c>
      <c r="C103" s="192" t="s">
        <v>219</v>
      </c>
      <c r="D103" s="177" t="s">
        <v>126</v>
      </c>
      <c r="E103" s="178">
        <v>1.10331</v>
      </c>
      <c r="F103" s="179"/>
      <c r="G103" s="180">
        <f>ROUND(E103*F103,2)</f>
        <v>0</v>
      </c>
      <c r="H103" s="179"/>
      <c r="I103" s="180">
        <f>ROUND(E103*H103,2)</f>
        <v>0</v>
      </c>
      <c r="J103" s="179"/>
      <c r="K103" s="180">
        <f>ROUND(E103*J103,2)</f>
        <v>0</v>
      </c>
      <c r="L103" s="180">
        <v>21</v>
      </c>
      <c r="M103" s="180">
        <f>G103*(1+L103/100)</f>
        <v>0</v>
      </c>
      <c r="N103" s="178">
        <v>0</v>
      </c>
      <c r="O103" s="178">
        <f>ROUND(E103*N103,2)</f>
        <v>0</v>
      </c>
      <c r="P103" s="178">
        <v>0</v>
      </c>
      <c r="Q103" s="178">
        <f>ROUND(E103*P103,2)</f>
        <v>0</v>
      </c>
      <c r="R103" s="180" t="s">
        <v>220</v>
      </c>
      <c r="S103" s="180" t="s">
        <v>128</v>
      </c>
      <c r="T103" s="181" t="s">
        <v>128</v>
      </c>
      <c r="U103" s="160">
        <v>0.75</v>
      </c>
      <c r="V103" s="160">
        <f>ROUND(E103*U103,2)</f>
        <v>0.83</v>
      </c>
      <c r="W103" s="160"/>
      <c r="X103" s="160" t="s">
        <v>221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222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22.5" outlineLevel="1" x14ac:dyDescent="0.2">
      <c r="A104" s="157"/>
      <c r="B104" s="158"/>
      <c r="C104" s="518" t="s">
        <v>223</v>
      </c>
      <c r="D104" s="519"/>
      <c r="E104" s="519"/>
      <c r="F104" s="519"/>
      <c r="G104" s="519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132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82" t="str">
        <f>C104</f>
        <v>s popřípadným nutným naložením do dopravního zařízení, s vyprázdněním dopravního zařízení na hromadu nebo do dopravního prostředku, vč. příplatku za každých dalších i započatých 3,5 m výšky nad 3,5 m,</v>
      </c>
      <c r="BB104" s="150"/>
      <c r="BC104" s="150"/>
      <c r="BD104" s="150"/>
      <c r="BE104" s="150"/>
      <c r="BF104" s="150"/>
      <c r="BG104" s="150"/>
      <c r="BH104" s="150"/>
    </row>
    <row r="105" spans="1:60" ht="22.5" outlineLevel="1" x14ac:dyDescent="0.2">
      <c r="A105" s="175">
        <v>16</v>
      </c>
      <c r="B105" s="176" t="s">
        <v>224</v>
      </c>
      <c r="C105" s="192" t="s">
        <v>225</v>
      </c>
      <c r="D105" s="177" t="s">
        <v>126</v>
      </c>
      <c r="E105" s="178">
        <v>5.1635099999999996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78">
        <v>0</v>
      </c>
      <c r="O105" s="178">
        <f>ROUND(E105*N105,2)</f>
        <v>0</v>
      </c>
      <c r="P105" s="178">
        <v>0</v>
      </c>
      <c r="Q105" s="178">
        <f>ROUND(E105*P105,2)</f>
        <v>0</v>
      </c>
      <c r="R105" s="180" t="s">
        <v>220</v>
      </c>
      <c r="S105" s="180" t="s">
        <v>128</v>
      </c>
      <c r="T105" s="181" t="s">
        <v>128</v>
      </c>
      <c r="U105" s="160">
        <v>0.03</v>
      </c>
      <c r="V105" s="160">
        <f>ROUND(E105*U105,2)</f>
        <v>0.15</v>
      </c>
      <c r="W105" s="160"/>
      <c r="X105" s="160" t="s">
        <v>221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222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ht="22.5" outlineLevel="1" x14ac:dyDescent="0.2">
      <c r="A106" s="157"/>
      <c r="B106" s="158"/>
      <c r="C106" s="518" t="s">
        <v>223</v>
      </c>
      <c r="D106" s="519"/>
      <c r="E106" s="519"/>
      <c r="F106" s="519"/>
      <c r="G106" s="519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132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82" t="str">
        <f>C106</f>
        <v>s popřípadným nutným naložením do dopravního zařízení, s vyprázdněním dopravního zařízení na hromadu nebo do dopravního prostředku, vč. příplatku za každých dalších i započatých 3,5 m výšky nad 3,5 m,</v>
      </c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509" t="s">
        <v>226</v>
      </c>
      <c r="D107" s="510"/>
      <c r="E107" s="510"/>
      <c r="F107" s="510"/>
      <c r="G107" s="51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143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5">
        <v>17</v>
      </c>
      <c r="B108" s="176" t="s">
        <v>227</v>
      </c>
      <c r="C108" s="192" t="s">
        <v>228</v>
      </c>
      <c r="D108" s="177" t="s">
        <v>126</v>
      </c>
      <c r="E108" s="178">
        <v>1.10331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21</v>
      </c>
      <c r="M108" s="180">
        <f>G108*(1+L108/100)</f>
        <v>0</v>
      </c>
      <c r="N108" s="178">
        <v>0</v>
      </c>
      <c r="O108" s="178">
        <f>ROUND(E108*N108,2)</f>
        <v>0</v>
      </c>
      <c r="P108" s="178">
        <v>0</v>
      </c>
      <c r="Q108" s="178">
        <f>ROUND(E108*P108,2)</f>
        <v>0</v>
      </c>
      <c r="R108" s="180" t="s">
        <v>173</v>
      </c>
      <c r="S108" s="180" t="s">
        <v>128</v>
      </c>
      <c r="T108" s="181" t="s">
        <v>128</v>
      </c>
      <c r="U108" s="160">
        <v>0.49</v>
      </c>
      <c r="V108" s="160">
        <f>ROUND(E108*U108,2)</f>
        <v>0.54</v>
      </c>
      <c r="W108" s="160"/>
      <c r="X108" s="160" t="s">
        <v>221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222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520" t="s">
        <v>229</v>
      </c>
      <c r="D109" s="521"/>
      <c r="E109" s="521"/>
      <c r="F109" s="521"/>
      <c r="G109" s="521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143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83">
        <v>18</v>
      </c>
      <c r="B110" s="184" t="s">
        <v>230</v>
      </c>
      <c r="C110" s="195" t="s">
        <v>231</v>
      </c>
      <c r="D110" s="185" t="s">
        <v>126</v>
      </c>
      <c r="E110" s="186">
        <v>15.446389999999999</v>
      </c>
      <c r="F110" s="187"/>
      <c r="G110" s="188">
        <f>ROUND(E110*F110,2)</f>
        <v>0</v>
      </c>
      <c r="H110" s="187"/>
      <c r="I110" s="188">
        <f>ROUND(E110*H110,2)</f>
        <v>0</v>
      </c>
      <c r="J110" s="187"/>
      <c r="K110" s="188">
        <f>ROUND(E110*J110,2)</f>
        <v>0</v>
      </c>
      <c r="L110" s="188">
        <v>21</v>
      </c>
      <c r="M110" s="188">
        <f>G110*(1+L110/100)</f>
        <v>0</v>
      </c>
      <c r="N110" s="186">
        <v>0</v>
      </c>
      <c r="O110" s="186">
        <f>ROUND(E110*N110,2)</f>
        <v>0</v>
      </c>
      <c r="P110" s="186">
        <v>0</v>
      </c>
      <c r="Q110" s="186">
        <f>ROUND(E110*P110,2)</f>
        <v>0</v>
      </c>
      <c r="R110" s="188" t="s">
        <v>173</v>
      </c>
      <c r="S110" s="188" t="s">
        <v>128</v>
      </c>
      <c r="T110" s="189" t="s">
        <v>128</v>
      </c>
      <c r="U110" s="160">
        <v>0</v>
      </c>
      <c r="V110" s="160">
        <f>ROUND(E110*U110,2)</f>
        <v>0</v>
      </c>
      <c r="W110" s="160"/>
      <c r="X110" s="160" t="s">
        <v>221</v>
      </c>
      <c r="Y110" s="150"/>
      <c r="Z110" s="150"/>
      <c r="AA110" s="150"/>
      <c r="AB110" s="150"/>
      <c r="AC110" s="150"/>
      <c r="AD110" s="150"/>
      <c r="AE110" s="150"/>
      <c r="AF110" s="150"/>
      <c r="AG110" s="150" t="s">
        <v>222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83">
        <v>19</v>
      </c>
      <c r="B111" s="184" t="s">
        <v>232</v>
      </c>
      <c r="C111" s="195" t="s">
        <v>233</v>
      </c>
      <c r="D111" s="185" t="s">
        <v>126</v>
      </c>
      <c r="E111" s="186">
        <v>1.10331</v>
      </c>
      <c r="F111" s="187"/>
      <c r="G111" s="188">
        <f>ROUND(E111*F111,2)</f>
        <v>0</v>
      </c>
      <c r="H111" s="187"/>
      <c r="I111" s="188">
        <f>ROUND(E111*H111,2)</f>
        <v>0</v>
      </c>
      <c r="J111" s="187"/>
      <c r="K111" s="188">
        <f>ROUND(E111*J111,2)</f>
        <v>0</v>
      </c>
      <c r="L111" s="188">
        <v>21</v>
      </c>
      <c r="M111" s="188">
        <f>G111*(1+L111/100)</f>
        <v>0</v>
      </c>
      <c r="N111" s="186">
        <v>0</v>
      </c>
      <c r="O111" s="186">
        <f>ROUND(E111*N111,2)</f>
        <v>0</v>
      </c>
      <c r="P111" s="186">
        <v>0</v>
      </c>
      <c r="Q111" s="186">
        <f>ROUND(E111*P111,2)</f>
        <v>0</v>
      </c>
      <c r="R111" s="188" t="s">
        <v>173</v>
      </c>
      <c r="S111" s="188" t="s">
        <v>128</v>
      </c>
      <c r="T111" s="189" t="s">
        <v>128</v>
      </c>
      <c r="U111" s="160">
        <v>0.94</v>
      </c>
      <c r="V111" s="160">
        <f>ROUND(E111*U111,2)</f>
        <v>1.04</v>
      </c>
      <c r="W111" s="160"/>
      <c r="X111" s="160" t="s">
        <v>221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222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22.5" outlineLevel="1" x14ac:dyDescent="0.2">
      <c r="A112" s="183">
        <v>20</v>
      </c>
      <c r="B112" s="184" t="s">
        <v>234</v>
      </c>
      <c r="C112" s="195" t="s">
        <v>235</v>
      </c>
      <c r="D112" s="185" t="s">
        <v>126</v>
      </c>
      <c r="E112" s="186">
        <v>2.2066300000000001</v>
      </c>
      <c r="F112" s="187"/>
      <c r="G112" s="188">
        <f>ROUND(E112*F112,2)</f>
        <v>0</v>
      </c>
      <c r="H112" s="187"/>
      <c r="I112" s="188">
        <f>ROUND(E112*H112,2)</f>
        <v>0</v>
      </c>
      <c r="J112" s="187"/>
      <c r="K112" s="188">
        <f>ROUND(E112*J112,2)</f>
        <v>0</v>
      </c>
      <c r="L112" s="188">
        <v>21</v>
      </c>
      <c r="M112" s="188">
        <f>G112*(1+L112/100)</f>
        <v>0</v>
      </c>
      <c r="N112" s="186">
        <v>0</v>
      </c>
      <c r="O112" s="186">
        <f>ROUND(E112*N112,2)</f>
        <v>0</v>
      </c>
      <c r="P112" s="186">
        <v>0</v>
      </c>
      <c r="Q112" s="186">
        <f>ROUND(E112*P112,2)</f>
        <v>0</v>
      </c>
      <c r="R112" s="188" t="s">
        <v>173</v>
      </c>
      <c r="S112" s="188" t="s">
        <v>128</v>
      </c>
      <c r="T112" s="189" t="s">
        <v>128</v>
      </c>
      <c r="U112" s="160">
        <v>0.11</v>
      </c>
      <c r="V112" s="160">
        <f>ROUND(E112*U112,2)</f>
        <v>0.24</v>
      </c>
      <c r="W112" s="160"/>
      <c r="X112" s="160" t="s">
        <v>221</v>
      </c>
      <c r="Y112" s="150"/>
      <c r="Z112" s="150"/>
      <c r="AA112" s="150"/>
      <c r="AB112" s="150"/>
      <c r="AC112" s="150"/>
      <c r="AD112" s="150"/>
      <c r="AE112" s="150"/>
      <c r="AF112" s="150"/>
      <c r="AG112" s="150" t="s">
        <v>222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2.5" outlineLevel="1" x14ac:dyDescent="0.2">
      <c r="A113" s="183">
        <v>21</v>
      </c>
      <c r="B113" s="184" t="s">
        <v>236</v>
      </c>
      <c r="C113" s="195" t="s">
        <v>237</v>
      </c>
      <c r="D113" s="185" t="s">
        <v>126</v>
      </c>
      <c r="E113" s="186">
        <v>1.10331</v>
      </c>
      <c r="F113" s="187"/>
      <c r="G113" s="188">
        <f>ROUND(E113*F113,2)</f>
        <v>0</v>
      </c>
      <c r="H113" s="187"/>
      <c r="I113" s="188">
        <f>ROUND(E113*H113,2)</f>
        <v>0</v>
      </c>
      <c r="J113" s="187"/>
      <c r="K113" s="188">
        <f>ROUND(E113*J113,2)</f>
        <v>0</v>
      </c>
      <c r="L113" s="188">
        <v>21</v>
      </c>
      <c r="M113" s="188">
        <f>G113*(1+L113/100)</f>
        <v>0</v>
      </c>
      <c r="N113" s="186">
        <v>0</v>
      </c>
      <c r="O113" s="186">
        <f>ROUND(E113*N113,2)</f>
        <v>0</v>
      </c>
      <c r="P113" s="186">
        <v>0</v>
      </c>
      <c r="Q113" s="186">
        <f>ROUND(E113*P113,2)</f>
        <v>0</v>
      </c>
      <c r="R113" s="188" t="s">
        <v>173</v>
      </c>
      <c r="S113" s="188" t="s">
        <v>128</v>
      </c>
      <c r="T113" s="189" t="s">
        <v>238</v>
      </c>
      <c r="U113" s="160">
        <v>0</v>
      </c>
      <c r="V113" s="160">
        <f>ROUND(E113*U113,2)</f>
        <v>0</v>
      </c>
      <c r="W113" s="160"/>
      <c r="X113" s="160" t="s">
        <v>221</v>
      </c>
      <c r="Y113" s="150"/>
      <c r="Z113" s="150"/>
      <c r="AA113" s="150"/>
      <c r="AB113" s="150"/>
      <c r="AC113" s="150"/>
      <c r="AD113" s="150"/>
      <c r="AE113" s="150"/>
      <c r="AF113" s="150"/>
      <c r="AG113" s="150" t="s">
        <v>222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x14ac:dyDescent="0.2">
      <c r="A114" s="169" t="s">
        <v>122</v>
      </c>
      <c r="B114" s="170" t="s">
        <v>94</v>
      </c>
      <c r="C114" s="191" t="s">
        <v>27</v>
      </c>
      <c r="D114" s="171"/>
      <c r="E114" s="172"/>
      <c r="F114" s="173"/>
      <c r="G114" s="173">
        <f>SUMIF(AG115:AG118,"&lt;&gt;NOR",G115:G118)</f>
        <v>0</v>
      </c>
      <c r="H114" s="173"/>
      <c r="I114" s="173">
        <f>SUM(I115:I118)</f>
        <v>0</v>
      </c>
      <c r="J114" s="173"/>
      <c r="K114" s="173">
        <f>SUM(K115:K118)</f>
        <v>0</v>
      </c>
      <c r="L114" s="173"/>
      <c r="M114" s="173">
        <f>SUM(M115:M118)</f>
        <v>0</v>
      </c>
      <c r="N114" s="172"/>
      <c r="O114" s="172">
        <f>SUM(O115:O118)</f>
        <v>0</v>
      </c>
      <c r="P114" s="172"/>
      <c r="Q114" s="172">
        <f>SUM(Q115:Q118)</f>
        <v>0</v>
      </c>
      <c r="R114" s="173"/>
      <c r="S114" s="173"/>
      <c r="T114" s="174"/>
      <c r="U114" s="168"/>
      <c r="V114" s="168">
        <f>SUM(V115:V118)</f>
        <v>0</v>
      </c>
      <c r="W114" s="168"/>
      <c r="X114" s="168"/>
      <c r="AG114" t="s">
        <v>123</v>
      </c>
    </row>
    <row r="115" spans="1:60" outlineLevel="1" x14ac:dyDescent="0.2">
      <c r="A115" s="175">
        <v>22</v>
      </c>
      <c r="B115" s="176" t="s">
        <v>239</v>
      </c>
      <c r="C115" s="192" t="s">
        <v>240</v>
      </c>
      <c r="D115" s="177" t="s">
        <v>241</v>
      </c>
      <c r="E115" s="178">
        <v>1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78">
        <v>0</v>
      </c>
      <c r="O115" s="178">
        <f>ROUND(E115*N115,2)</f>
        <v>0</v>
      </c>
      <c r="P115" s="178">
        <v>0</v>
      </c>
      <c r="Q115" s="178">
        <f>ROUND(E115*P115,2)</f>
        <v>0</v>
      </c>
      <c r="R115" s="180"/>
      <c r="S115" s="180" t="s">
        <v>128</v>
      </c>
      <c r="T115" s="181" t="s">
        <v>195</v>
      </c>
      <c r="U115" s="160">
        <v>0</v>
      </c>
      <c r="V115" s="160">
        <f>ROUND(E115*U115,2)</f>
        <v>0</v>
      </c>
      <c r="W115" s="160"/>
      <c r="X115" s="160" t="s">
        <v>242</v>
      </c>
      <c r="Y115" s="150"/>
      <c r="Z115" s="150"/>
      <c r="AA115" s="150"/>
      <c r="AB115" s="150"/>
      <c r="AC115" s="150"/>
      <c r="AD115" s="150"/>
      <c r="AE115" s="150"/>
      <c r="AF115" s="150"/>
      <c r="AG115" s="150" t="s">
        <v>243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">
      <c r="A116" s="157"/>
      <c r="B116" s="158"/>
      <c r="C116" s="520" t="s">
        <v>244</v>
      </c>
      <c r="D116" s="521"/>
      <c r="E116" s="521"/>
      <c r="F116" s="521"/>
      <c r="G116" s="521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143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75">
        <v>23</v>
      </c>
      <c r="B117" s="176" t="s">
        <v>245</v>
      </c>
      <c r="C117" s="192" t="s">
        <v>246</v>
      </c>
      <c r="D117" s="177" t="s">
        <v>241</v>
      </c>
      <c r="E117" s="178">
        <v>1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78">
        <v>0</v>
      </c>
      <c r="O117" s="178">
        <f>ROUND(E117*N117,2)</f>
        <v>0</v>
      </c>
      <c r="P117" s="178">
        <v>0</v>
      </c>
      <c r="Q117" s="178">
        <f>ROUND(E117*P117,2)</f>
        <v>0</v>
      </c>
      <c r="R117" s="180"/>
      <c r="S117" s="180" t="s">
        <v>128</v>
      </c>
      <c r="T117" s="181" t="s">
        <v>195</v>
      </c>
      <c r="U117" s="160">
        <v>0</v>
      </c>
      <c r="V117" s="160">
        <f>ROUND(E117*U117,2)</f>
        <v>0</v>
      </c>
      <c r="W117" s="160"/>
      <c r="X117" s="160" t="s">
        <v>242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247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ht="33.75" outlineLevel="1" x14ac:dyDescent="0.2">
      <c r="A118" s="157"/>
      <c r="B118" s="158"/>
      <c r="C118" s="520" t="s">
        <v>248</v>
      </c>
      <c r="D118" s="521"/>
      <c r="E118" s="521"/>
      <c r="F118" s="521"/>
      <c r="G118" s="521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143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82" t="str">
        <f>C118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18" s="150"/>
      <c r="BC118" s="150"/>
      <c r="BD118" s="150"/>
      <c r="BE118" s="150"/>
      <c r="BF118" s="150"/>
      <c r="BG118" s="150"/>
      <c r="BH118" s="150"/>
    </row>
    <row r="119" spans="1:60" x14ac:dyDescent="0.2">
      <c r="A119" s="3"/>
      <c r="B119" s="4"/>
      <c r="C119" s="197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AE119">
        <v>15</v>
      </c>
      <c r="AF119">
        <v>21</v>
      </c>
      <c r="AG119" t="s">
        <v>109</v>
      </c>
    </row>
    <row r="120" spans="1:60" x14ac:dyDescent="0.2">
      <c r="A120" s="153"/>
      <c r="B120" s="154" t="s">
        <v>29</v>
      </c>
      <c r="C120" s="198"/>
      <c r="D120" s="155"/>
      <c r="E120" s="156"/>
      <c r="F120" s="156"/>
      <c r="G120" s="190">
        <f>G8+G24+G34+G44+G55+G77+G80+G82+G89+G94+G100+G102+G114</f>
        <v>0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AE120">
        <f>SUMIF(L7:L118,AE119,G7:G118)</f>
        <v>0</v>
      </c>
      <c r="AF120">
        <f>SUMIF(L7:L118,AF119,G7:G118)</f>
        <v>0</v>
      </c>
      <c r="AG120" t="s">
        <v>249</v>
      </c>
    </row>
    <row r="121" spans="1:60" x14ac:dyDescent="0.2">
      <c r="C121" s="199"/>
      <c r="D121" s="10"/>
      <c r="AG121" t="s">
        <v>251</v>
      </c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8rb8IePDHArNwAcoJghf3uW4rVMi27YOEm0x5X7eLJ14JiiEAf20LgcdvOjnhvD3/SrJh2vi3etnkKMRtyQ6KQ==" saltValue="G8kVbxYa6qJAJzPXzNIJVA==" spinCount="100000" sheet="1"/>
  <mergeCells count="24">
    <mergeCell ref="C118:G118"/>
    <mergeCell ref="C70:G70"/>
    <mergeCell ref="C79:G79"/>
    <mergeCell ref="C84:G84"/>
    <mergeCell ref="C96:G96"/>
    <mergeCell ref="C98:G98"/>
    <mergeCell ref="C99:G99"/>
    <mergeCell ref="C104:G104"/>
    <mergeCell ref="C106:G106"/>
    <mergeCell ref="C107:G107"/>
    <mergeCell ref="C109:G109"/>
    <mergeCell ref="C116:G116"/>
    <mergeCell ref="C62:G62"/>
    <mergeCell ref="A1:G1"/>
    <mergeCell ref="C2:G2"/>
    <mergeCell ref="C3:G3"/>
    <mergeCell ref="C4:G4"/>
    <mergeCell ref="C10:G10"/>
    <mergeCell ref="C18:G18"/>
    <mergeCell ref="C19:G19"/>
    <mergeCell ref="C20:G20"/>
    <mergeCell ref="C21:G21"/>
    <mergeCell ref="C26:G26"/>
    <mergeCell ref="C61:G6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6DB58-886B-4578-9351-53DD20FCD9B6}">
  <sheetPr>
    <pageSetUpPr fitToPage="1"/>
  </sheetPr>
  <dimension ref="A1:L115"/>
  <sheetViews>
    <sheetView showGridLines="0" view="pageBreakPreview" zoomScaleNormal="100" zoomScaleSheetLayoutView="100" workbookViewId="0">
      <pane ySplit="6" topLeftCell="A7" activePane="bottomLeft" state="frozen"/>
      <selection pane="bottomLeft" activeCell="G19" sqref="G19"/>
    </sheetView>
  </sheetViews>
  <sheetFormatPr defaultColWidth="9.140625" defaultRowHeight="19.5" x14ac:dyDescent="0.2"/>
  <cols>
    <col min="1" max="1" width="3.85546875" style="404" customWidth="1"/>
    <col min="2" max="2" width="9.85546875" style="405" customWidth="1"/>
    <col min="3" max="3" width="44.28515625" style="406" customWidth="1"/>
    <col min="4" max="4" width="7.85546875" style="407" customWidth="1"/>
    <col min="5" max="5" width="5" style="408" customWidth="1"/>
    <col min="6" max="6" width="12" style="409" customWidth="1"/>
    <col min="7" max="7" width="12" style="410" customWidth="1"/>
    <col min="8" max="8" width="45" style="406" customWidth="1"/>
    <col min="9" max="11" width="9.140625" style="411" customWidth="1"/>
    <col min="12" max="12" width="9.140625" style="412" customWidth="1"/>
    <col min="13" max="256" width="9.140625" style="411"/>
    <col min="257" max="257" width="3.85546875" style="411" customWidth="1"/>
    <col min="258" max="258" width="9.85546875" style="411" customWidth="1"/>
    <col min="259" max="259" width="44.28515625" style="411" customWidth="1"/>
    <col min="260" max="260" width="7.85546875" style="411" customWidth="1"/>
    <col min="261" max="261" width="5" style="411" customWidth="1"/>
    <col min="262" max="263" width="12" style="411" customWidth="1"/>
    <col min="264" max="264" width="45" style="411" customWidth="1"/>
    <col min="265" max="512" width="9.140625" style="411"/>
    <col min="513" max="513" width="3.85546875" style="411" customWidth="1"/>
    <col min="514" max="514" width="9.85546875" style="411" customWidth="1"/>
    <col min="515" max="515" width="44.28515625" style="411" customWidth="1"/>
    <col min="516" max="516" width="7.85546875" style="411" customWidth="1"/>
    <col min="517" max="517" width="5" style="411" customWidth="1"/>
    <col min="518" max="519" width="12" style="411" customWidth="1"/>
    <col min="520" max="520" width="45" style="411" customWidth="1"/>
    <col min="521" max="768" width="9.140625" style="411"/>
    <col min="769" max="769" width="3.85546875" style="411" customWidth="1"/>
    <col min="770" max="770" width="9.85546875" style="411" customWidth="1"/>
    <col min="771" max="771" width="44.28515625" style="411" customWidth="1"/>
    <col min="772" max="772" width="7.85546875" style="411" customWidth="1"/>
    <col min="773" max="773" width="5" style="411" customWidth="1"/>
    <col min="774" max="775" width="12" style="411" customWidth="1"/>
    <col min="776" max="776" width="45" style="411" customWidth="1"/>
    <col min="777" max="1024" width="9.140625" style="411"/>
    <col min="1025" max="1025" width="3.85546875" style="411" customWidth="1"/>
    <col min="1026" max="1026" width="9.85546875" style="411" customWidth="1"/>
    <col min="1027" max="1027" width="44.28515625" style="411" customWidth="1"/>
    <col min="1028" max="1028" width="7.85546875" style="411" customWidth="1"/>
    <col min="1029" max="1029" width="5" style="411" customWidth="1"/>
    <col min="1030" max="1031" width="12" style="411" customWidth="1"/>
    <col min="1032" max="1032" width="45" style="411" customWidth="1"/>
    <col min="1033" max="1280" width="9.140625" style="411"/>
    <col min="1281" max="1281" width="3.85546875" style="411" customWidth="1"/>
    <col min="1282" max="1282" width="9.85546875" style="411" customWidth="1"/>
    <col min="1283" max="1283" width="44.28515625" style="411" customWidth="1"/>
    <col min="1284" max="1284" width="7.85546875" style="411" customWidth="1"/>
    <col min="1285" max="1285" width="5" style="411" customWidth="1"/>
    <col min="1286" max="1287" width="12" style="411" customWidth="1"/>
    <col min="1288" max="1288" width="45" style="411" customWidth="1"/>
    <col min="1289" max="1536" width="9.140625" style="411"/>
    <col min="1537" max="1537" width="3.85546875" style="411" customWidth="1"/>
    <col min="1538" max="1538" width="9.85546875" style="411" customWidth="1"/>
    <col min="1539" max="1539" width="44.28515625" style="411" customWidth="1"/>
    <col min="1540" max="1540" width="7.85546875" style="411" customWidth="1"/>
    <col min="1541" max="1541" width="5" style="411" customWidth="1"/>
    <col min="1542" max="1543" width="12" style="411" customWidth="1"/>
    <col min="1544" max="1544" width="45" style="411" customWidth="1"/>
    <col min="1545" max="1792" width="9.140625" style="411"/>
    <col min="1793" max="1793" width="3.85546875" style="411" customWidth="1"/>
    <col min="1794" max="1794" width="9.85546875" style="411" customWidth="1"/>
    <col min="1795" max="1795" width="44.28515625" style="411" customWidth="1"/>
    <col min="1796" max="1796" width="7.85546875" style="411" customWidth="1"/>
    <col min="1797" max="1797" width="5" style="411" customWidth="1"/>
    <col min="1798" max="1799" width="12" style="411" customWidth="1"/>
    <col min="1800" max="1800" width="45" style="411" customWidth="1"/>
    <col min="1801" max="2048" width="9.140625" style="411"/>
    <col min="2049" max="2049" width="3.85546875" style="411" customWidth="1"/>
    <col min="2050" max="2050" width="9.85546875" style="411" customWidth="1"/>
    <col min="2051" max="2051" width="44.28515625" style="411" customWidth="1"/>
    <col min="2052" max="2052" width="7.85546875" style="411" customWidth="1"/>
    <col min="2053" max="2053" width="5" style="411" customWidth="1"/>
    <col min="2054" max="2055" width="12" style="411" customWidth="1"/>
    <col min="2056" max="2056" width="45" style="411" customWidth="1"/>
    <col min="2057" max="2304" width="9.140625" style="411"/>
    <col min="2305" max="2305" width="3.85546875" style="411" customWidth="1"/>
    <col min="2306" max="2306" width="9.85546875" style="411" customWidth="1"/>
    <col min="2307" max="2307" width="44.28515625" style="411" customWidth="1"/>
    <col min="2308" max="2308" width="7.85546875" style="411" customWidth="1"/>
    <col min="2309" max="2309" width="5" style="411" customWidth="1"/>
    <col min="2310" max="2311" width="12" style="411" customWidth="1"/>
    <col min="2312" max="2312" width="45" style="411" customWidth="1"/>
    <col min="2313" max="2560" width="9.140625" style="411"/>
    <col min="2561" max="2561" width="3.85546875" style="411" customWidth="1"/>
    <col min="2562" max="2562" width="9.85546875" style="411" customWidth="1"/>
    <col min="2563" max="2563" width="44.28515625" style="411" customWidth="1"/>
    <col min="2564" max="2564" width="7.85546875" style="411" customWidth="1"/>
    <col min="2565" max="2565" width="5" style="411" customWidth="1"/>
    <col min="2566" max="2567" width="12" style="411" customWidth="1"/>
    <col min="2568" max="2568" width="45" style="411" customWidth="1"/>
    <col min="2569" max="2816" width="9.140625" style="411"/>
    <col min="2817" max="2817" width="3.85546875" style="411" customWidth="1"/>
    <col min="2818" max="2818" width="9.85546875" style="411" customWidth="1"/>
    <col min="2819" max="2819" width="44.28515625" style="411" customWidth="1"/>
    <col min="2820" max="2820" width="7.85546875" style="411" customWidth="1"/>
    <col min="2821" max="2821" width="5" style="411" customWidth="1"/>
    <col min="2822" max="2823" width="12" style="411" customWidth="1"/>
    <col min="2824" max="2824" width="45" style="411" customWidth="1"/>
    <col min="2825" max="3072" width="9.140625" style="411"/>
    <col min="3073" max="3073" width="3.85546875" style="411" customWidth="1"/>
    <col min="3074" max="3074" width="9.85546875" style="411" customWidth="1"/>
    <col min="3075" max="3075" width="44.28515625" style="411" customWidth="1"/>
    <col min="3076" max="3076" width="7.85546875" style="411" customWidth="1"/>
    <col min="3077" max="3077" width="5" style="411" customWidth="1"/>
    <col min="3078" max="3079" width="12" style="411" customWidth="1"/>
    <col min="3080" max="3080" width="45" style="411" customWidth="1"/>
    <col min="3081" max="3328" width="9.140625" style="411"/>
    <col min="3329" max="3329" width="3.85546875" style="411" customWidth="1"/>
    <col min="3330" max="3330" width="9.85546875" style="411" customWidth="1"/>
    <col min="3331" max="3331" width="44.28515625" style="411" customWidth="1"/>
    <col min="3332" max="3332" width="7.85546875" style="411" customWidth="1"/>
    <col min="3333" max="3333" width="5" style="411" customWidth="1"/>
    <col min="3334" max="3335" width="12" style="411" customWidth="1"/>
    <col min="3336" max="3336" width="45" style="411" customWidth="1"/>
    <col min="3337" max="3584" width="9.140625" style="411"/>
    <col min="3585" max="3585" width="3.85546875" style="411" customWidth="1"/>
    <col min="3586" max="3586" width="9.85546875" style="411" customWidth="1"/>
    <col min="3587" max="3587" width="44.28515625" style="411" customWidth="1"/>
    <col min="3588" max="3588" width="7.85546875" style="411" customWidth="1"/>
    <col min="3589" max="3589" width="5" style="411" customWidth="1"/>
    <col min="3590" max="3591" width="12" style="411" customWidth="1"/>
    <col min="3592" max="3592" width="45" style="411" customWidth="1"/>
    <col min="3593" max="3840" width="9.140625" style="411"/>
    <col min="3841" max="3841" width="3.85546875" style="411" customWidth="1"/>
    <col min="3842" max="3842" width="9.85546875" style="411" customWidth="1"/>
    <col min="3843" max="3843" width="44.28515625" style="411" customWidth="1"/>
    <col min="3844" max="3844" width="7.85546875" style="411" customWidth="1"/>
    <col min="3845" max="3845" width="5" style="411" customWidth="1"/>
    <col min="3846" max="3847" width="12" style="411" customWidth="1"/>
    <col min="3848" max="3848" width="45" style="411" customWidth="1"/>
    <col min="3849" max="4096" width="9.140625" style="411"/>
    <col min="4097" max="4097" width="3.85546875" style="411" customWidth="1"/>
    <col min="4098" max="4098" width="9.85546875" style="411" customWidth="1"/>
    <col min="4099" max="4099" width="44.28515625" style="411" customWidth="1"/>
    <col min="4100" max="4100" width="7.85546875" style="411" customWidth="1"/>
    <col min="4101" max="4101" width="5" style="411" customWidth="1"/>
    <col min="4102" max="4103" width="12" style="411" customWidth="1"/>
    <col min="4104" max="4104" width="45" style="411" customWidth="1"/>
    <col min="4105" max="4352" width="9.140625" style="411"/>
    <col min="4353" max="4353" width="3.85546875" style="411" customWidth="1"/>
    <col min="4354" max="4354" width="9.85546875" style="411" customWidth="1"/>
    <col min="4355" max="4355" width="44.28515625" style="411" customWidth="1"/>
    <col min="4356" max="4356" width="7.85546875" style="411" customWidth="1"/>
    <col min="4357" max="4357" width="5" style="411" customWidth="1"/>
    <col min="4358" max="4359" width="12" style="411" customWidth="1"/>
    <col min="4360" max="4360" width="45" style="411" customWidth="1"/>
    <col min="4361" max="4608" width="9.140625" style="411"/>
    <col min="4609" max="4609" width="3.85546875" style="411" customWidth="1"/>
    <col min="4610" max="4610" width="9.85546875" style="411" customWidth="1"/>
    <col min="4611" max="4611" width="44.28515625" style="411" customWidth="1"/>
    <col min="4612" max="4612" width="7.85546875" style="411" customWidth="1"/>
    <col min="4613" max="4613" width="5" style="411" customWidth="1"/>
    <col min="4614" max="4615" width="12" style="411" customWidth="1"/>
    <col min="4616" max="4616" width="45" style="411" customWidth="1"/>
    <col min="4617" max="4864" width="9.140625" style="411"/>
    <col min="4865" max="4865" width="3.85546875" style="411" customWidth="1"/>
    <col min="4866" max="4866" width="9.85546875" style="411" customWidth="1"/>
    <col min="4867" max="4867" width="44.28515625" style="411" customWidth="1"/>
    <col min="4868" max="4868" width="7.85546875" style="411" customWidth="1"/>
    <col min="4869" max="4869" width="5" style="411" customWidth="1"/>
    <col min="4870" max="4871" width="12" style="411" customWidth="1"/>
    <col min="4872" max="4872" width="45" style="411" customWidth="1"/>
    <col min="4873" max="5120" width="9.140625" style="411"/>
    <col min="5121" max="5121" width="3.85546875" style="411" customWidth="1"/>
    <col min="5122" max="5122" width="9.85546875" style="411" customWidth="1"/>
    <col min="5123" max="5123" width="44.28515625" style="411" customWidth="1"/>
    <col min="5124" max="5124" width="7.85546875" style="411" customWidth="1"/>
    <col min="5125" max="5125" width="5" style="411" customWidth="1"/>
    <col min="5126" max="5127" width="12" style="411" customWidth="1"/>
    <col min="5128" max="5128" width="45" style="411" customWidth="1"/>
    <col min="5129" max="5376" width="9.140625" style="411"/>
    <col min="5377" max="5377" width="3.85546875" style="411" customWidth="1"/>
    <col min="5378" max="5378" width="9.85546875" style="411" customWidth="1"/>
    <col min="5379" max="5379" width="44.28515625" style="411" customWidth="1"/>
    <col min="5380" max="5380" width="7.85546875" style="411" customWidth="1"/>
    <col min="5381" max="5381" width="5" style="411" customWidth="1"/>
    <col min="5382" max="5383" width="12" style="411" customWidth="1"/>
    <col min="5384" max="5384" width="45" style="411" customWidth="1"/>
    <col min="5385" max="5632" width="9.140625" style="411"/>
    <col min="5633" max="5633" width="3.85546875" style="411" customWidth="1"/>
    <col min="5634" max="5634" width="9.85546875" style="411" customWidth="1"/>
    <col min="5635" max="5635" width="44.28515625" style="411" customWidth="1"/>
    <col min="5636" max="5636" width="7.85546875" style="411" customWidth="1"/>
    <col min="5637" max="5637" width="5" style="411" customWidth="1"/>
    <col min="5638" max="5639" width="12" style="411" customWidth="1"/>
    <col min="5640" max="5640" width="45" style="411" customWidth="1"/>
    <col min="5641" max="5888" width="9.140625" style="411"/>
    <col min="5889" max="5889" width="3.85546875" style="411" customWidth="1"/>
    <col min="5890" max="5890" width="9.85546875" style="411" customWidth="1"/>
    <col min="5891" max="5891" width="44.28515625" style="411" customWidth="1"/>
    <col min="5892" max="5892" width="7.85546875" style="411" customWidth="1"/>
    <col min="5893" max="5893" width="5" style="411" customWidth="1"/>
    <col min="5894" max="5895" width="12" style="411" customWidth="1"/>
    <col min="5896" max="5896" width="45" style="411" customWidth="1"/>
    <col min="5897" max="6144" width="9.140625" style="411"/>
    <col min="6145" max="6145" width="3.85546875" style="411" customWidth="1"/>
    <col min="6146" max="6146" width="9.85546875" style="411" customWidth="1"/>
    <col min="6147" max="6147" width="44.28515625" style="411" customWidth="1"/>
    <col min="6148" max="6148" width="7.85546875" style="411" customWidth="1"/>
    <col min="6149" max="6149" width="5" style="411" customWidth="1"/>
    <col min="6150" max="6151" width="12" style="411" customWidth="1"/>
    <col min="6152" max="6152" width="45" style="411" customWidth="1"/>
    <col min="6153" max="6400" width="9.140625" style="411"/>
    <col min="6401" max="6401" width="3.85546875" style="411" customWidth="1"/>
    <col min="6402" max="6402" width="9.85546875" style="411" customWidth="1"/>
    <col min="6403" max="6403" width="44.28515625" style="411" customWidth="1"/>
    <col min="6404" max="6404" width="7.85546875" style="411" customWidth="1"/>
    <col min="6405" max="6405" width="5" style="411" customWidth="1"/>
    <col min="6406" max="6407" width="12" style="411" customWidth="1"/>
    <col min="6408" max="6408" width="45" style="411" customWidth="1"/>
    <col min="6409" max="6656" width="9.140625" style="411"/>
    <col min="6657" max="6657" width="3.85546875" style="411" customWidth="1"/>
    <col min="6658" max="6658" width="9.85546875" style="411" customWidth="1"/>
    <col min="6659" max="6659" width="44.28515625" style="411" customWidth="1"/>
    <col min="6660" max="6660" width="7.85546875" style="411" customWidth="1"/>
    <col min="6661" max="6661" width="5" style="411" customWidth="1"/>
    <col min="6662" max="6663" width="12" style="411" customWidth="1"/>
    <col min="6664" max="6664" width="45" style="411" customWidth="1"/>
    <col min="6665" max="6912" width="9.140625" style="411"/>
    <col min="6913" max="6913" width="3.85546875" style="411" customWidth="1"/>
    <col min="6914" max="6914" width="9.85546875" style="411" customWidth="1"/>
    <col min="6915" max="6915" width="44.28515625" style="411" customWidth="1"/>
    <col min="6916" max="6916" width="7.85546875" style="411" customWidth="1"/>
    <col min="6917" max="6917" width="5" style="411" customWidth="1"/>
    <col min="6918" max="6919" width="12" style="411" customWidth="1"/>
    <col min="6920" max="6920" width="45" style="411" customWidth="1"/>
    <col min="6921" max="7168" width="9.140625" style="411"/>
    <col min="7169" max="7169" width="3.85546875" style="411" customWidth="1"/>
    <col min="7170" max="7170" width="9.85546875" style="411" customWidth="1"/>
    <col min="7171" max="7171" width="44.28515625" style="411" customWidth="1"/>
    <col min="7172" max="7172" width="7.85546875" style="411" customWidth="1"/>
    <col min="7173" max="7173" width="5" style="411" customWidth="1"/>
    <col min="7174" max="7175" width="12" style="411" customWidth="1"/>
    <col min="7176" max="7176" width="45" style="411" customWidth="1"/>
    <col min="7177" max="7424" width="9.140625" style="411"/>
    <col min="7425" max="7425" width="3.85546875" style="411" customWidth="1"/>
    <col min="7426" max="7426" width="9.85546875" style="411" customWidth="1"/>
    <col min="7427" max="7427" width="44.28515625" style="411" customWidth="1"/>
    <col min="7428" max="7428" width="7.85546875" style="411" customWidth="1"/>
    <col min="7429" max="7429" width="5" style="411" customWidth="1"/>
    <col min="7430" max="7431" width="12" style="411" customWidth="1"/>
    <col min="7432" max="7432" width="45" style="411" customWidth="1"/>
    <col min="7433" max="7680" width="9.140625" style="411"/>
    <col min="7681" max="7681" width="3.85546875" style="411" customWidth="1"/>
    <col min="7682" max="7682" width="9.85546875" style="411" customWidth="1"/>
    <col min="7683" max="7683" width="44.28515625" style="411" customWidth="1"/>
    <col min="7684" max="7684" width="7.85546875" style="411" customWidth="1"/>
    <col min="7685" max="7685" width="5" style="411" customWidth="1"/>
    <col min="7686" max="7687" width="12" style="411" customWidth="1"/>
    <col min="7688" max="7688" width="45" style="411" customWidth="1"/>
    <col min="7689" max="7936" width="9.140625" style="411"/>
    <col min="7937" max="7937" width="3.85546875" style="411" customWidth="1"/>
    <col min="7938" max="7938" width="9.85546875" style="411" customWidth="1"/>
    <col min="7939" max="7939" width="44.28515625" style="411" customWidth="1"/>
    <col min="7940" max="7940" width="7.85546875" style="411" customWidth="1"/>
    <col min="7941" max="7941" width="5" style="411" customWidth="1"/>
    <col min="7942" max="7943" width="12" style="411" customWidth="1"/>
    <col min="7944" max="7944" width="45" style="411" customWidth="1"/>
    <col min="7945" max="8192" width="9.140625" style="411"/>
    <col min="8193" max="8193" width="3.85546875" style="411" customWidth="1"/>
    <col min="8194" max="8194" width="9.85546875" style="411" customWidth="1"/>
    <col min="8195" max="8195" width="44.28515625" style="411" customWidth="1"/>
    <col min="8196" max="8196" width="7.85546875" style="411" customWidth="1"/>
    <col min="8197" max="8197" width="5" style="411" customWidth="1"/>
    <col min="8198" max="8199" width="12" style="411" customWidth="1"/>
    <col min="8200" max="8200" width="45" style="411" customWidth="1"/>
    <col min="8201" max="8448" width="9.140625" style="411"/>
    <col min="8449" max="8449" width="3.85546875" style="411" customWidth="1"/>
    <col min="8450" max="8450" width="9.85546875" style="411" customWidth="1"/>
    <col min="8451" max="8451" width="44.28515625" style="411" customWidth="1"/>
    <col min="8452" max="8452" width="7.85546875" style="411" customWidth="1"/>
    <col min="8453" max="8453" width="5" style="411" customWidth="1"/>
    <col min="8454" max="8455" width="12" style="411" customWidth="1"/>
    <col min="8456" max="8456" width="45" style="411" customWidth="1"/>
    <col min="8457" max="8704" width="9.140625" style="411"/>
    <col min="8705" max="8705" width="3.85546875" style="411" customWidth="1"/>
    <col min="8706" max="8706" width="9.85546875" style="411" customWidth="1"/>
    <col min="8707" max="8707" width="44.28515625" style="411" customWidth="1"/>
    <col min="8708" max="8708" width="7.85546875" style="411" customWidth="1"/>
    <col min="8709" max="8709" width="5" style="411" customWidth="1"/>
    <col min="8710" max="8711" width="12" style="411" customWidth="1"/>
    <col min="8712" max="8712" width="45" style="411" customWidth="1"/>
    <col min="8713" max="8960" width="9.140625" style="411"/>
    <col min="8961" max="8961" width="3.85546875" style="411" customWidth="1"/>
    <col min="8962" max="8962" width="9.85546875" style="411" customWidth="1"/>
    <col min="8963" max="8963" width="44.28515625" style="411" customWidth="1"/>
    <col min="8964" max="8964" width="7.85546875" style="411" customWidth="1"/>
    <col min="8965" max="8965" width="5" style="411" customWidth="1"/>
    <col min="8966" max="8967" width="12" style="411" customWidth="1"/>
    <col min="8968" max="8968" width="45" style="411" customWidth="1"/>
    <col min="8969" max="9216" width="9.140625" style="411"/>
    <col min="9217" max="9217" width="3.85546875" style="411" customWidth="1"/>
    <col min="9218" max="9218" width="9.85546875" style="411" customWidth="1"/>
    <col min="9219" max="9219" width="44.28515625" style="411" customWidth="1"/>
    <col min="9220" max="9220" width="7.85546875" style="411" customWidth="1"/>
    <col min="9221" max="9221" width="5" style="411" customWidth="1"/>
    <col min="9222" max="9223" width="12" style="411" customWidth="1"/>
    <col min="9224" max="9224" width="45" style="411" customWidth="1"/>
    <col min="9225" max="9472" width="9.140625" style="411"/>
    <col min="9473" max="9473" width="3.85546875" style="411" customWidth="1"/>
    <col min="9474" max="9474" width="9.85546875" style="411" customWidth="1"/>
    <col min="9475" max="9475" width="44.28515625" style="411" customWidth="1"/>
    <col min="9476" max="9476" width="7.85546875" style="411" customWidth="1"/>
    <col min="9477" max="9477" width="5" style="411" customWidth="1"/>
    <col min="9478" max="9479" width="12" style="411" customWidth="1"/>
    <col min="9480" max="9480" width="45" style="411" customWidth="1"/>
    <col min="9481" max="9728" width="9.140625" style="411"/>
    <col min="9729" max="9729" width="3.85546875" style="411" customWidth="1"/>
    <col min="9730" max="9730" width="9.85546875" style="411" customWidth="1"/>
    <col min="9731" max="9731" width="44.28515625" style="411" customWidth="1"/>
    <col min="9732" max="9732" width="7.85546875" style="411" customWidth="1"/>
    <col min="9733" max="9733" width="5" style="411" customWidth="1"/>
    <col min="9734" max="9735" width="12" style="411" customWidth="1"/>
    <col min="9736" max="9736" width="45" style="411" customWidth="1"/>
    <col min="9737" max="9984" width="9.140625" style="411"/>
    <col min="9985" max="9985" width="3.85546875" style="411" customWidth="1"/>
    <col min="9986" max="9986" width="9.85546875" style="411" customWidth="1"/>
    <col min="9987" max="9987" width="44.28515625" style="411" customWidth="1"/>
    <col min="9988" max="9988" width="7.85546875" style="411" customWidth="1"/>
    <col min="9989" max="9989" width="5" style="411" customWidth="1"/>
    <col min="9990" max="9991" width="12" style="411" customWidth="1"/>
    <col min="9992" max="9992" width="45" style="411" customWidth="1"/>
    <col min="9993" max="10240" width="9.140625" style="411"/>
    <col min="10241" max="10241" width="3.85546875" style="411" customWidth="1"/>
    <col min="10242" max="10242" width="9.85546875" style="411" customWidth="1"/>
    <col min="10243" max="10243" width="44.28515625" style="411" customWidth="1"/>
    <col min="10244" max="10244" width="7.85546875" style="411" customWidth="1"/>
    <col min="10245" max="10245" width="5" style="411" customWidth="1"/>
    <col min="10246" max="10247" width="12" style="411" customWidth="1"/>
    <col min="10248" max="10248" width="45" style="411" customWidth="1"/>
    <col min="10249" max="10496" width="9.140625" style="411"/>
    <col min="10497" max="10497" width="3.85546875" style="411" customWidth="1"/>
    <col min="10498" max="10498" width="9.85546875" style="411" customWidth="1"/>
    <col min="10499" max="10499" width="44.28515625" style="411" customWidth="1"/>
    <col min="10500" max="10500" width="7.85546875" style="411" customWidth="1"/>
    <col min="10501" max="10501" width="5" style="411" customWidth="1"/>
    <col min="10502" max="10503" width="12" style="411" customWidth="1"/>
    <col min="10504" max="10504" width="45" style="411" customWidth="1"/>
    <col min="10505" max="10752" width="9.140625" style="411"/>
    <col min="10753" max="10753" width="3.85546875" style="411" customWidth="1"/>
    <col min="10754" max="10754" width="9.85546875" style="411" customWidth="1"/>
    <col min="10755" max="10755" width="44.28515625" style="411" customWidth="1"/>
    <col min="10756" max="10756" width="7.85546875" style="411" customWidth="1"/>
    <col min="10757" max="10757" width="5" style="411" customWidth="1"/>
    <col min="10758" max="10759" width="12" style="411" customWidth="1"/>
    <col min="10760" max="10760" width="45" style="411" customWidth="1"/>
    <col min="10761" max="11008" width="9.140625" style="411"/>
    <col min="11009" max="11009" width="3.85546875" style="411" customWidth="1"/>
    <col min="11010" max="11010" width="9.85546875" style="411" customWidth="1"/>
    <col min="11011" max="11011" width="44.28515625" style="411" customWidth="1"/>
    <col min="11012" max="11012" width="7.85546875" style="411" customWidth="1"/>
    <col min="11013" max="11013" width="5" style="411" customWidth="1"/>
    <col min="11014" max="11015" width="12" style="411" customWidth="1"/>
    <col min="11016" max="11016" width="45" style="411" customWidth="1"/>
    <col min="11017" max="11264" width="9.140625" style="411"/>
    <col min="11265" max="11265" width="3.85546875" style="411" customWidth="1"/>
    <col min="11266" max="11266" width="9.85546875" style="411" customWidth="1"/>
    <col min="11267" max="11267" width="44.28515625" style="411" customWidth="1"/>
    <col min="11268" max="11268" width="7.85546875" style="411" customWidth="1"/>
    <col min="11269" max="11269" width="5" style="411" customWidth="1"/>
    <col min="11270" max="11271" width="12" style="411" customWidth="1"/>
    <col min="11272" max="11272" width="45" style="411" customWidth="1"/>
    <col min="11273" max="11520" width="9.140625" style="411"/>
    <col min="11521" max="11521" width="3.85546875" style="411" customWidth="1"/>
    <col min="11522" max="11522" width="9.85546875" style="411" customWidth="1"/>
    <col min="11523" max="11523" width="44.28515625" style="411" customWidth="1"/>
    <col min="11524" max="11524" width="7.85546875" style="411" customWidth="1"/>
    <col min="11525" max="11525" width="5" style="411" customWidth="1"/>
    <col min="11526" max="11527" width="12" style="411" customWidth="1"/>
    <col min="11528" max="11528" width="45" style="411" customWidth="1"/>
    <col min="11529" max="11776" width="9.140625" style="411"/>
    <col min="11777" max="11777" width="3.85546875" style="411" customWidth="1"/>
    <col min="11778" max="11778" width="9.85546875" style="411" customWidth="1"/>
    <col min="11779" max="11779" width="44.28515625" style="411" customWidth="1"/>
    <col min="11780" max="11780" width="7.85546875" style="411" customWidth="1"/>
    <col min="11781" max="11781" width="5" style="411" customWidth="1"/>
    <col min="11782" max="11783" width="12" style="411" customWidth="1"/>
    <col min="11784" max="11784" width="45" style="411" customWidth="1"/>
    <col min="11785" max="12032" width="9.140625" style="411"/>
    <col min="12033" max="12033" width="3.85546875" style="411" customWidth="1"/>
    <col min="12034" max="12034" width="9.85546875" style="411" customWidth="1"/>
    <col min="12035" max="12035" width="44.28515625" style="411" customWidth="1"/>
    <col min="12036" max="12036" width="7.85546875" style="411" customWidth="1"/>
    <col min="12037" max="12037" width="5" style="411" customWidth="1"/>
    <col min="12038" max="12039" width="12" style="411" customWidth="1"/>
    <col min="12040" max="12040" width="45" style="411" customWidth="1"/>
    <col min="12041" max="12288" width="9.140625" style="411"/>
    <col min="12289" max="12289" width="3.85546875" style="411" customWidth="1"/>
    <col min="12290" max="12290" width="9.85546875" style="411" customWidth="1"/>
    <col min="12291" max="12291" width="44.28515625" style="411" customWidth="1"/>
    <col min="12292" max="12292" width="7.85546875" style="411" customWidth="1"/>
    <col min="12293" max="12293" width="5" style="411" customWidth="1"/>
    <col min="12294" max="12295" width="12" style="411" customWidth="1"/>
    <col min="12296" max="12296" width="45" style="411" customWidth="1"/>
    <col min="12297" max="12544" width="9.140625" style="411"/>
    <col min="12545" max="12545" width="3.85546875" style="411" customWidth="1"/>
    <col min="12546" max="12546" width="9.85546875" style="411" customWidth="1"/>
    <col min="12547" max="12547" width="44.28515625" style="411" customWidth="1"/>
    <col min="12548" max="12548" width="7.85546875" style="411" customWidth="1"/>
    <col min="12549" max="12549" width="5" style="411" customWidth="1"/>
    <col min="12550" max="12551" width="12" style="411" customWidth="1"/>
    <col min="12552" max="12552" width="45" style="411" customWidth="1"/>
    <col min="12553" max="12800" width="9.140625" style="411"/>
    <col min="12801" max="12801" width="3.85546875" style="411" customWidth="1"/>
    <col min="12802" max="12802" width="9.85546875" style="411" customWidth="1"/>
    <col min="12803" max="12803" width="44.28515625" style="411" customWidth="1"/>
    <col min="12804" max="12804" width="7.85546875" style="411" customWidth="1"/>
    <col min="12805" max="12805" width="5" style="411" customWidth="1"/>
    <col min="12806" max="12807" width="12" style="411" customWidth="1"/>
    <col min="12808" max="12808" width="45" style="411" customWidth="1"/>
    <col min="12809" max="13056" width="9.140625" style="411"/>
    <col min="13057" max="13057" width="3.85546875" style="411" customWidth="1"/>
    <col min="13058" max="13058" width="9.85546875" style="411" customWidth="1"/>
    <col min="13059" max="13059" width="44.28515625" style="411" customWidth="1"/>
    <col min="13060" max="13060" width="7.85546875" style="411" customWidth="1"/>
    <col min="13061" max="13061" width="5" style="411" customWidth="1"/>
    <col min="13062" max="13063" width="12" style="411" customWidth="1"/>
    <col min="13064" max="13064" width="45" style="411" customWidth="1"/>
    <col min="13065" max="13312" width="9.140625" style="411"/>
    <col min="13313" max="13313" width="3.85546875" style="411" customWidth="1"/>
    <col min="13314" max="13314" width="9.85546875" style="411" customWidth="1"/>
    <col min="13315" max="13315" width="44.28515625" style="411" customWidth="1"/>
    <col min="13316" max="13316" width="7.85546875" style="411" customWidth="1"/>
    <col min="13317" max="13317" width="5" style="411" customWidth="1"/>
    <col min="13318" max="13319" width="12" style="411" customWidth="1"/>
    <col min="13320" max="13320" width="45" style="411" customWidth="1"/>
    <col min="13321" max="13568" width="9.140625" style="411"/>
    <col min="13569" max="13569" width="3.85546875" style="411" customWidth="1"/>
    <col min="13570" max="13570" width="9.85546875" style="411" customWidth="1"/>
    <col min="13571" max="13571" width="44.28515625" style="411" customWidth="1"/>
    <col min="13572" max="13572" width="7.85546875" style="411" customWidth="1"/>
    <col min="13573" max="13573" width="5" style="411" customWidth="1"/>
    <col min="13574" max="13575" width="12" style="411" customWidth="1"/>
    <col min="13576" max="13576" width="45" style="411" customWidth="1"/>
    <col min="13577" max="13824" width="9.140625" style="411"/>
    <col min="13825" max="13825" width="3.85546875" style="411" customWidth="1"/>
    <col min="13826" max="13826" width="9.85546875" style="411" customWidth="1"/>
    <col min="13827" max="13827" width="44.28515625" style="411" customWidth="1"/>
    <col min="13828" max="13828" width="7.85546875" style="411" customWidth="1"/>
    <col min="13829" max="13829" width="5" style="411" customWidth="1"/>
    <col min="13830" max="13831" width="12" style="411" customWidth="1"/>
    <col min="13832" max="13832" width="45" style="411" customWidth="1"/>
    <col min="13833" max="14080" width="9.140625" style="411"/>
    <col min="14081" max="14081" width="3.85546875" style="411" customWidth="1"/>
    <col min="14082" max="14082" width="9.85546875" style="411" customWidth="1"/>
    <col min="14083" max="14083" width="44.28515625" style="411" customWidth="1"/>
    <col min="14084" max="14084" width="7.85546875" style="411" customWidth="1"/>
    <col min="14085" max="14085" width="5" style="411" customWidth="1"/>
    <col min="14086" max="14087" width="12" style="411" customWidth="1"/>
    <col min="14088" max="14088" width="45" style="411" customWidth="1"/>
    <col min="14089" max="14336" width="9.140625" style="411"/>
    <col min="14337" max="14337" width="3.85546875" style="411" customWidth="1"/>
    <col min="14338" max="14338" width="9.85546875" style="411" customWidth="1"/>
    <col min="14339" max="14339" width="44.28515625" style="411" customWidth="1"/>
    <col min="14340" max="14340" width="7.85546875" style="411" customWidth="1"/>
    <col min="14341" max="14341" width="5" style="411" customWidth="1"/>
    <col min="14342" max="14343" width="12" style="411" customWidth="1"/>
    <col min="14344" max="14344" width="45" style="411" customWidth="1"/>
    <col min="14345" max="14592" width="9.140625" style="411"/>
    <col min="14593" max="14593" width="3.85546875" style="411" customWidth="1"/>
    <col min="14594" max="14594" width="9.85546875" style="411" customWidth="1"/>
    <col min="14595" max="14595" width="44.28515625" style="411" customWidth="1"/>
    <col min="14596" max="14596" width="7.85546875" style="411" customWidth="1"/>
    <col min="14597" max="14597" width="5" style="411" customWidth="1"/>
    <col min="14598" max="14599" width="12" style="411" customWidth="1"/>
    <col min="14600" max="14600" width="45" style="411" customWidth="1"/>
    <col min="14601" max="14848" width="9.140625" style="411"/>
    <col min="14849" max="14849" width="3.85546875" style="411" customWidth="1"/>
    <col min="14850" max="14850" width="9.85546875" style="411" customWidth="1"/>
    <col min="14851" max="14851" width="44.28515625" style="411" customWidth="1"/>
    <col min="14852" max="14852" width="7.85546875" style="411" customWidth="1"/>
    <col min="14853" max="14853" width="5" style="411" customWidth="1"/>
    <col min="14854" max="14855" width="12" style="411" customWidth="1"/>
    <col min="14856" max="14856" width="45" style="411" customWidth="1"/>
    <col min="14857" max="15104" width="9.140625" style="411"/>
    <col min="15105" max="15105" width="3.85546875" style="411" customWidth="1"/>
    <col min="15106" max="15106" width="9.85546875" style="411" customWidth="1"/>
    <col min="15107" max="15107" width="44.28515625" style="411" customWidth="1"/>
    <col min="15108" max="15108" width="7.85546875" style="411" customWidth="1"/>
    <col min="15109" max="15109" width="5" style="411" customWidth="1"/>
    <col min="15110" max="15111" width="12" style="411" customWidth="1"/>
    <col min="15112" max="15112" width="45" style="411" customWidth="1"/>
    <col min="15113" max="15360" width="9.140625" style="411"/>
    <col min="15361" max="15361" width="3.85546875" style="411" customWidth="1"/>
    <col min="15362" max="15362" width="9.85546875" style="411" customWidth="1"/>
    <col min="15363" max="15363" width="44.28515625" style="411" customWidth="1"/>
    <col min="15364" max="15364" width="7.85546875" style="411" customWidth="1"/>
    <col min="15365" max="15365" width="5" style="411" customWidth="1"/>
    <col min="15366" max="15367" width="12" style="411" customWidth="1"/>
    <col min="15368" max="15368" width="45" style="411" customWidth="1"/>
    <col min="15369" max="15616" width="9.140625" style="411"/>
    <col min="15617" max="15617" width="3.85546875" style="411" customWidth="1"/>
    <col min="15618" max="15618" width="9.85546875" style="411" customWidth="1"/>
    <col min="15619" max="15619" width="44.28515625" style="411" customWidth="1"/>
    <col min="15620" max="15620" width="7.85546875" style="411" customWidth="1"/>
    <col min="15621" max="15621" width="5" style="411" customWidth="1"/>
    <col min="15622" max="15623" width="12" style="411" customWidth="1"/>
    <col min="15624" max="15624" width="45" style="411" customWidth="1"/>
    <col min="15625" max="15872" width="9.140625" style="411"/>
    <col min="15873" max="15873" width="3.85546875" style="411" customWidth="1"/>
    <col min="15874" max="15874" width="9.85546875" style="411" customWidth="1"/>
    <col min="15875" max="15875" width="44.28515625" style="411" customWidth="1"/>
    <col min="15876" max="15876" width="7.85546875" style="411" customWidth="1"/>
    <col min="15877" max="15877" width="5" style="411" customWidth="1"/>
    <col min="15878" max="15879" width="12" style="411" customWidth="1"/>
    <col min="15880" max="15880" width="45" style="411" customWidth="1"/>
    <col min="15881" max="16128" width="9.140625" style="411"/>
    <col min="16129" max="16129" width="3.85546875" style="411" customWidth="1"/>
    <col min="16130" max="16130" width="9.85546875" style="411" customWidth="1"/>
    <col min="16131" max="16131" width="44.28515625" style="411" customWidth="1"/>
    <col min="16132" max="16132" width="7.85546875" style="411" customWidth="1"/>
    <col min="16133" max="16133" width="5" style="411" customWidth="1"/>
    <col min="16134" max="16135" width="12" style="411" customWidth="1"/>
    <col min="16136" max="16136" width="45" style="411" customWidth="1"/>
    <col min="16137" max="16384" width="9.140625" style="411"/>
  </cols>
  <sheetData>
    <row r="1" spans="1:12" s="207" customFormat="1" ht="26.25" x14ac:dyDescent="0.2">
      <c r="A1" s="200" t="s">
        <v>252</v>
      </c>
      <c r="B1" s="201"/>
      <c r="C1" s="202"/>
      <c r="D1" s="201"/>
      <c r="E1" s="203"/>
      <c r="F1" s="204"/>
      <c r="G1" s="205"/>
      <c r="H1" s="206"/>
      <c r="L1" s="208"/>
    </row>
    <row r="2" spans="1:12" s="207" customFormat="1" ht="20.25" x14ac:dyDescent="0.2">
      <c r="A2" s="209" t="s">
        <v>253</v>
      </c>
      <c r="B2" s="210"/>
      <c r="C2" s="202"/>
      <c r="D2" s="201"/>
      <c r="E2" s="203"/>
      <c r="F2" s="204"/>
      <c r="G2" s="205"/>
      <c r="H2" s="206"/>
      <c r="L2" s="208"/>
    </row>
    <row r="3" spans="1:12" s="207" customFormat="1" ht="20.25" x14ac:dyDescent="0.2">
      <c r="A3" s="209" t="s">
        <v>254</v>
      </c>
      <c r="B3" s="210"/>
      <c r="C3" s="202"/>
      <c r="D3" s="201"/>
      <c r="E3" s="203"/>
      <c r="F3" s="204"/>
      <c r="G3" s="205"/>
      <c r="H3" s="206"/>
      <c r="L3" s="208"/>
    </row>
    <row r="4" spans="1:12" s="207" customFormat="1" ht="20.25" x14ac:dyDescent="0.2">
      <c r="A4" s="211" t="s">
        <v>255</v>
      </c>
      <c r="B4" s="210"/>
      <c r="C4" s="202"/>
      <c r="D4" s="201"/>
      <c r="E4" s="203"/>
      <c r="F4" s="204"/>
      <c r="G4" s="205"/>
      <c r="H4" s="206"/>
      <c r="L4" s="208"/>
    </row>
    <row r="5" spans="1:12" s="207" customFormat="1" ht="14.25" customHeight="1" x14ac:dyDescent="0.2">
      <c r="A5" s="212" t="s">
        <v>256</v>
      </c>
      <c r="B5" s="213" t="s">
        <v>257</v>
      </c>
      <c r="C5" s="213" t="s">
        <v>258</v>
      </c>
      <c r="D5" s="213" t="s">
        <v>105</v>
      </c>
      <c r="E5" s="213" t="s">
        <v>104</v>
      </c>
      <c r="F5" s="214" t="s">
        <v>259</v>
      </c>
      <c r="G5" s="214" t="s">
        <v>1</v>
      </c>
      <c r="H5" s="215" t="s">
        <v>260</v>
      </c>
      <c r="L5" s="208"/>
    </row>
    <row r="6" spans="1:12" s="207" customFormat="1" ht="15.95" customHeight="1" x14ac:dyDescent="0.2">
      <c r="A6" s="216" t="s">
        <v>261</v>
      </c>
      <c r="B6" s="217" t="s">
        <v>262</v>
      </c>
      <c r="C6" s="217" t="s">
        <v>69</v>
      </c>
      <c r="D6" s="217" t="s">
        <v>71</v>
      </c>
      <c r="E6" s="217" t="s">
        <v>263</v>
      </c>
      <c r="F6" s="218" t="s">
        <v>264</v>
      </c>
      <c r="G6" s="218" t="s">
        <v>265</v>
      </c>
      <c r="H6" s="219" t="s">
        <v>266</v>
      </c>
      <c r="L6" s="208"/>
    </row>
    <row r="7" spans="1:12" s="207" customFormat="1" ht="21" thickBot="1" x14ac:dyDescent="0.25">
      <c r="A7" s="220"/>
      <c r="B7" s="221"/>
      <c r="C7" s="220"/>
      <c r="D7" s="221"/>
      <c r="E7" s="222"/>
      <c r="F7" s="223"/>
      <c r="G7" s="224"/>
      <c r="L7" s="208"/>
    </row>
    <row r="8" spans="1:12" s="233" customFormat="1" ht="15.95" customHeight="1" thickBot="1" x14ac:dyDescent="0.35">
      <c r="A8" s="225"/>
      <c r="B8" s="226"/>
      <c r="C8" s="227" t="s">
        <v>267</v>
      </c>
      <c r="D8" s="228"/>
      <c r="E8" s="229"/>
      <c r="F8" s="230"/>
      <c r="G8" s="231">
        <f>SUM(G16,G39,G64,G69)</f>
        <v>0</v>
      </c>
      <c r="H8" s="232" t="s">
        <v>268</v>
      </c>
      <c r="L8" s="234"/>
    </row>
    <row r="9" spans="1:12" s="243" customFormat="1" ht="15.95" customHeight="1" x14ac:dyDescent="0.3">
      <c r="A9" s="235"/>
      <c r="B9" s="236"/>
      <c r="C9" s="237"/>
      <c r="D9" s="238"/>
      <c r="E9" s="239"/>
      <c r="F9" s="240"/>
      <c r="G9" s="241"/>
      <c r="H9" s="242"/>
      <c r="L9" s="244"/>
    </row>
    <row r="10" spans="1:12" s="233" customFormat="1" ht="15.95" customHeight="1" x14ac:dyDescent="0.3">
      <c r="A10" s="225"/>
      <c r="B10" s="245" t="s">
        <v>269</v>
      </c>
      <c r="C10" s="246" t="s">
        <v>270</v>
      </c>
      <c r="D10" s="247"/>
      <c r="E10" s="226"/>
      <c r="F10" s="248"/>
      <c r="G10" s="249"/>
      <c r="H10" s="250"/>
      <c r="L10" s="234"/>
    </row>
    <row r="11" spans="1:12" s="233" customFormat="1" ht="15.95" customHeight="1" x14ac:dyDescent="0.3">
      <c r="A11" s="225"/>
      <c r="B11" s="226"/>
      <c r="C11" s="246" t="s">
        <v>271</v>
      </c>
      <c r="D11" s="247"/>
      <c r="E11" s="226"/>
      <c r="F11" s="248"/>
      <c r="G11" s="249"/>
      <c r="H11" s="250"/>
      <c r="L11" s="234"/>
    </row>
    <row r="12" spans="1:12" s="233" customFormat="1" ht="15.95" customHeight="1" x14ac:dyDescent="0.3">
      <c r="A12" s="225"/>
      <c r="B12" s="226"/>
      <c r="C12" s="246" t="s">
        <v>272</v>
      </c>
      <c r="D12" s="247"/>
      <c r="E12" s="226"/>
      <c r="F12" s="248"/>
      <c r="G12" s="249"/>
      <c r="H12" s="250"/>
      <c r="L12" s="234"/>
    </row>
    <row r="13" spans="1:12" s="233" customFormat="1" ht="15.95" customHeight="1" x14ac:dyDescent="0.3">
      <c r="A13" s="225"/>
      <c r="B13" s="226"/>
      <c r="C13" s="246" t="s">
        <v>273</v>
      </c>
      <c r="D13" s="247"/>
      <c r="E13" s="226"/>
      <c r="F13" s="248"/>
      <c r="G13" s="249"/>
      <c r="H13" s="250"/>
      <c r="L13" s="234"/>
    </row>
    <row r="14" spans="1:12" s="243" customFormat="1" ht="20.25" customHeight="1" x14ac:dyDescent="0.3">
      <c r="A14" s="235"/>
      <c r="B14" s="236"/>
      <c r="C14" s="237"/>
      <c r="D14" s="238"/>
      <c r="E14" s="239"/>
      <c r="F14" s="240"/>
      <c r="G14" s="241"/>
      <c r="H14" s="242"/>
      <c r="L14" s="244"/>
    </row>
    <row r="15" spans="1:12" s="243" customFormat="1" ht="20.25" customHeight="1" x14ac:dyDescent="0.3">
      <c r="A15" s="235"/>
      <c r="B15" s="236"/>
      <c r="C15" s="251" t="s">
        <v>274</v>
      </c>
      <c r="D15" s="238"/>
      <c r="E15" s="239"/>
      <c r="F15" s="240"/>
      <c r="G15" s="241"/>
      <c r="H15" s="242"/>
      <c r="L15" s="244"/>
    </row>
    <row r="16" spans="1:12" s="258" customFormat="1" ht="20.25" x14ac:dyDescent="0.3">
      <c r="A16" s="252"/>
      <c r="B16" s="253">
        <v>1</v>
      </c>
      <c r="C16" s="254" t="s">
        <v>275</v>
      </c>
      <c r="D16" s="255"/>
      <c r="E16" s="253"/>
      <c r="F16" s="256"/>
      <c r="G16" s="257">
        <f>SUM(G17:G36)</f>
        <v>0</v>
      </c>
      <c r="H16" s="254"/>
      <c r="L16" s="259"/>
    </row>
    <row r="17" spans="1:12" s="207" customFormat="1" ht="45" x14ac:dyDescent="0.2">
      <c r="A17" s="260">
        <v>1</v>
      </c>
      <c r="B17" s="261" t="s">
        <v>276</v>
      </c>
      <c r="C17" s="262" t="s">
        <v>277</v>
      </c>
      <c r="D17" s="263">
        <v>1</v>
      </c>
      <c r="E17" s="264" t="s">
        <v>278</v>
      </c>
      <c r="F17" s="265">
        <v>0</v>
      </c>
      <c r="G17" s="266">
        <f t="shared" ref="G17:G34" si="0">D17*F17</f>
        <v>0</v>
      </c>
      <c r="H17" s="267" t="s">
        <v>279</v>
      </c>
      <c r="L17" s="208"/>
    </row>
    <row r="18" spans="1:12" s="273" customFormat="1" ht="12.75" customHeight="1" x14ac:dyDescent="0.2">
      <c r="A18" s="268">
        <v>2</v>
      </c>
      <c r="B18" s="269" t="s">
        <v>280</v>
      </c>
      <c r="C18" s="270" t="s">
        <v>281</v>
      </c>
      <c r="D18" s="263">
        <v>1</v>
      </c>
      <c r="E18" s="264" t="s">
        <v>278</v>
      </c>
      <c r="F18" s="265">
        <v>0</v>
      </c>
      <c r="G18" s="266">
        <f t="shared" si="0"/>
        <v>0</v>
      </c>
      <c r="H18" s="271"/>
      <c r="I18" s="272"/>
      <c r="J18" s="272"/>
    </row>
    <row r="19" spans="1:12" s="207" customFormat="1" ht="45" x14ac:dyDescent="0.2">
      <c r="A19" s="260">
        <v>3</v>
      </c>
      <c r="B19" s="261" t="s">
        <v>282</v>
      </c>
      <c r="C19" s="274" t="s">
        <v>283</v>
      </c>
      <c r="D19" s="263">
        <v>1</v>
      </c>
      <c r="E19" s="264" t="s">
        <v>278</v>
      </c>
      <c r="F19" s="265">
        <v>0</v>
      </c>
      <c r="G19" s="266">
        <f t="shared" si="0"/>
        <v>0</v>
      </c>
      <c r="H19" s="267" t="s">
        <v>284</v>
      </c>
      <c r="L19" s="208"/>
    </row>
    <row r="20" spans="1:12" s="273" customFormat="1" ht="12.75" customHeight="1" x14ac:dyDescent="0.2">
      <c r="A20" s="268">
        <v>4</v>
      </c>
      <c r="B20" s="269" t="s">
        <v>280</v>
      </c>
      <c r="C20" s="270" t="s">
        <v>281</v>
      </c>
      <c r="D20" s="263">
        <v>1</v>
      </c>
      <c r="E20" s="264" t="s">
        <v>278</v>
      </c>
      <c r="F20" s="265">
        <v>0</v>
      </c>
      <c r="G20" s="266">
        <f t="shared" si="0"/>
        <v>0</v>
      </c>
      <c r="H20" s="271"/>
      <c r="I20" s="272"/>
      <c r="J20" s="272"/>
    </row>
    <row r="21" spans="1:12" s="207" customFormat="1" ht="22.5" x14ac:dyDescent="0.2">
      <c r="A21" s="275">
        <v>5</v>
      </c>
      <c r="B21" s="261" t="s">
        <v>280</v>
      </c>
      <c r="C21" s="276" t="s">
        <v>285</v>
      </c>
      <c r="D21" s="263">
        <v>1</v>
      </c>
      <c r="E21" s="264" t="s">
        <v>278</v>
      </c>
      <c r="F21" s="265">
        <v>0</v>
      </c>
      <c r="G21" s="266">
        <f>D21*F21</f>
        <v>0</v>
      </c>
      <c r="H21" s="277"/>
      <c r="L21" s="208"/>
    </row>
    <row r="22" spans="1:12" s="273" customFormat="1" ht="12.75" customHeight="1" x14ac:dyDescent="0.2">
      <c r="A22" s="260">
        <v>6</v>
      </c>
      <c r="B22" s="269" t="s">
        <v>280</v>
      </c>
      <c r="C22" s="270" t="s">
        <v>286</v>
      </c>
      <c r="D22" s="263">
        <v>1</v>
      </c>
      <c r="E22" s="264" t="s">
        <v>278</v>
      </c>
      <c r="F22" s="265">
        <v>0</v>
      </c>
      <c r="G22" s="266">
        <f>D22*F22</f>
        <v>0</v>
      </c>
      <c r="H22" s="271"/>
      <c r="I22" s="272"/>
      <c r="J22" s="272"/>
    </row>
    <row r="23" spans="1:12" s="207" customFormat="1" ht="22.5" x14ac:dyDescent="0.2">
      <c r="A23" s="260">
        <v>7</v>
      </c>
      <c r="B23" s="261" t="s">
        <v>280</v>
      </c>
      <c r="C23" s="276" t="s">
        <v>287</v>
      </c>
      <c r="D23" s="263">
        <v>1</v>
      </c>
      <c r="E23" s="264" t="s">
        <v>278</v>
      </c>
      <c r="F23" s="265">
        <v>0</v>
      </c>
      <c r="G23" s="266">
        <f t="shared" si="0"/>
        <v>0</v>
      </c>
      <c r="H23" s="267" t="s">
        <v>288</v>
      </c>
      <c r="L23" s="208"/>
    </row>
    <row r="24" spans="1:12" s="273" customFormat="1" ht="12.75" customHeight="1" x14ac:dyDescent="0.2">
      <c r="A24" s="268">
        <v>8</v>
      </c>
      <c r="B24" s="269" t="s">
        <v>280</v>
      </c>
      <c r="C24" s="270" t="s">
        <v>289</v>
      </c>
      <c r="D24" s="263">
        <v>1</v>
      </c>
      <c r="E24" s="264" t="s">
        <v>278</v>
      </c>
      <c r="F24" s="265">
        <v>0</v>
      </c>
      <c r="G24" s="266">
        <f t="shared" si="0"/>
        <v>0</v>
      </c>
      <c r="H24" s="271"/>
      <c r="I24" s="272"/>
      <c r="J24" s="272"/>
    </row>
    <row r="25" spans="1:12" s="281" customFormat="1" ht="33.75" x14ac:dyDescent="0.2">
      <c r="A25" s="260">
        <v>9</v>
      </c>
      <c r="B25" s="278" t="s">
        <v>280</v>
      </c>
      <c r="C25" s="262" t="s">
        <v>290</v>
      </c>
      <c r="D25" s="263">
        <v>1</v>
      </c>
      <c r="E25" s="264" t="s">
        <v>278</v>
      </c>
      <c r="F25" s="265">
        <v>0</v>
      </c>
      <c r="G25" s="266">
        <f t="shared" si="0"/>
        <v>0</v>
      </c>
      <c r="H25" s="279" t="s">
        <v>291</v>
      </c>
      <c r="I25" s="280"/>
      <c r="J25" s="280"/>
    </row>
    <row r="26" spans="1:12" s="273" customFormat="1" ht="12.75" customHeight="1" x14ac:dyDescent="0.2">
      <c r="A26" s="268">
        <v>10</v>
      </c>
      <c r="B26" s="269" t="s">
        <v>280</v>
      </c>
      <c r="C26" s="270" t="s">
        <v>292</v>
      </c>
      <c r="D26" s="263">
        <v>1</v>
      </c>
      <c r="E26" s="264" t="s">
        <v>278</v>
      </c>
      <c r="F26" s="265">
        <v>0</v>
      </c>
      <c r="G26" s="266">
        <f t="shared" si="0"/>
        <v>0</v>
      </c>
      <c r="H26" s="271"/>
      <c r="I26" s="272"/>
      <c r="J26" s="272"/>
    </row>
    <row r="27" spans="1:12" s="207" customFormat="1" ht="33.75" x14ac:dyDescent="0.2">
      <c r="A27" s="260">
        <v>11</v>
      </c>
      <c r="B27" s="278" t="s">
        <v>280</v>
      </c>
      <c r="C27" s="282" t="s">
        <v>293</v>
      </c>
      <c r="D27" s="283">
        <v>22</v>
      </c>
      <c r="E27" s="284" t="s">
        <v>183</v>
      </c>
      <c r="F27" s="265">
        <v>0</v>
      </c>
      <c r="G27" s="285">
        <f t="shared" si="0"/>
        <v>0</v>
      </c>
      <c r="H27" s="286" t="s">
        <v>294</v>
      </c>
      <c r="L27" s="208"/>
    </row>
    <row r="28" spans="1:12" s="273" customFormat="1" ht="12.75" customHeight="1" x14ac:dyDescent="0.2">
      <c r="A28" s="268">
        <v>12</v>
      </c>
      <c r="B28" s="269" t="s">
        <v>280</v>
      </c>
      <c r="C28" s="270" t="s">
        <v>295</v>
      </c>
      <c r="D28" s="263">
        <v>22</v>
      </c>
      <c r="E28" s="264" t="s">
        <v>183</v>
      </c>
      <c r="F28" s="265">
        <v>0</v>
      </c>
      <c r="G28" s="266">
        <f t="shared" si="0"/>
        <v>0</v>
      </c>
      <c r="H28" s="271"/>
      <c r="I28" s="272"/>
      <c r="J28" s="272"/>
    </row>
    <row r="29" spans="1:12" s="207" customFormat="1" ht="22.5" x14ac:dyDescent="0.2">
      <c r="A29" s="260">
        <v>13</v>
      </c>
      <c r="B29" s="278" t="s">
        <v>280</v>
      </c>
      <c r="C29" s="262" t="s">
        <v>296</v>
      </c>
      <c r="D29" s="287">
        <v>1</v>
      </c>
      <c r="E29" s="284" t="s">
        <v>278</v>
      </c>
      <c r="F29" s="265">
        <v>0</v>
      </c>
      <c r="G29" s="288">
        <f t="shared" si="0"/>
        <v>0</v>
      </c>
      <c r="H29" s="286" t="s">
        <v>297</v>
      </c>
      <c r="L29" s="208"/>
    </row>
    <row r="30" spans="1:12" s="273" customFormat="1" ht="12.75" customHeight="1" x14ac:dyDescent="0.2">
      <c r="A30" s="268">
        <v>14</v>
      </c>
      <c r="B30" s="269" t="s">
        <v>280</v>
      </c>
      <c r="C30" s="270" t="s">
        <v>31</v>
      </c>
      <c r="D30" s="263">
        <v>1</v>
      </c>
      <c r="E30" s="264" t="s">
        <v>278</v>
      </c>
      <c r="F30" s="265">
        <v>0</v>
      </c>
      <c r="G30" s="266">
        <f t="shared" si="0"/>
        <v>0</v>
      </c>
      <c r="H30" s="271"/>
      <c r="I30" s="272"/>
      <c r="J30" s="272"/>
    </row>
    <row r="31" spans="1:12" s="207" customFormat="1" ht="22.5" x14ac:dyDescent="0.2">
      <c r="A31" s="260">
        <v>15</v>
      </c>
      <c r="B31" s="289" t="s">
        <v>280</v>
      </c>
      <c r="C31" s="290" t="s">
        <v>298</v>
      </c>
      <c r="D31" s="291">
        <v>30</v>
      </c>
      <c r="E31" s="292" t="s">
        <v>183</v>
      </c>
      <c r="F31" s="265">
        <v>0</v>
      </c>
      <c r="G31" s="293">
        <f t="shared" si="0"/>
        <v>0</v>
      </c>
      <c r="H31" s="294" t="s">
        <v>299</v>
      </c>
      <c r="L31" s="208"/>
    </row>
    <row r="32" spans="1:12" s="207" customFormat="1" ht="12.75" customHeight="1" x14ac:dyDescent="0.2">
      <c r="A32" s="268">
        <v>16</v>
      </c>
      <c r="B32" s="278" t="s">
        <v>280</v>
      </c>
      <c r="C32" s="262" t="s">
        <v>300</v>
      </c>
      <c r="D32" s="263">
        <v>30</v>
      </c>
      <c r="E32" s="295" t="s">
        <v>183</v>
      </c>
      <c r="F32" s="265">
        <v>0</v>
      </c>
      <c r="G32" s="296">
        <f t="shared" si="0"/>
        <v>0</v>
      </c>
      <c r="H32" s="279"/>
      <c r="L32" s="208"/>
    </row>
    <row r="33" spans="1:12" s="207" customFormat="1" ht="33.75" x14ac:dyDescent="0.2">
      <c r="A33" s="260">
        <v>17</v>
      </c>
      <c r="B33" s="278" t="s">
        <v>280</v>
      </c>
      <c r="C33" s="262" t="s">
        <v>301</v>
      </c>
      <c r="D33" s="263">
        <v>1</v>
      </c>
      <c r="E33" s="264" t="s">
        <v>278</v>
      </c>
      <c r="F33" s="265">
        <v>0</v>
      </c>
      <c r="G33" s="288">
        <f t="shared" si="0"/>
        <v>0</v>
      </c>
      <c r="H33" s="279" t="s">
        <v>302</v>
      </c>
      <c r="L33" s="208"/>
    </row>
    <row r="34" spans="1:12" s="207" customFormat="1" ht="12.75" customHeight="1" x14ac:dyDescent="0.2">
      <c r="A34" s="268">
        <v>18</v>
      </c>
      <c r="B34" s="278" t="s">
        <v>280</v>
      </c>
      <c r="C34" s="262" t="s">
        <v>303</v>
      </c>
      <c r="D34" s="263">
        <v>1</v>
      </c>
      <c r="E34" s="295" t="s">
        <v>278</v>
      </c>
      <c r="F34" s="265">
        <v>0</v>
      </c>
      <c r="G34" s="296">
        <f t="shared" si="0"/>
        <v>0</v>
      </c>
      <c r="H34" s="279"/>
      <c r="L34" s="208"/>
    </row>
    <row r="35" spans="1:12" s="273" customFormat="1" ht="22.5" x14ac:dyDescent="0.2">
      <c r="A35" s="260">
        <v>19</v>
      </c>
      <c r="B35" s="289" t="s">
        <v>280</v>
      </c>
      <c r="C35" s="290" t="s">
        <v>304</v>
      </c>
      <c r="D35" s="291">
        <v>15</v>
      </c>
      <c r="E35" s="292" t="s">
        <v>183</v>
      </c>
      <c r="F35" s="265">
        <v>0</v>
      </c>
      <c r="G35" s="293">
        <f>D35*F35</f>
        <v>0</v>
      </c>
      <c r="H35" s="294" t="s">
        <v>305</v>
      </c>
      <c r="L35" s="297"/>
    </row>
    <row r="36" spans="1:12" s="273" customFormat="1" ht="15.75" customHeight="1" x14ac:dyDescent="0.2">
      <c r="A36" s="268">
        <v>20</v>
      </c>
      <c r="B36" s="278" t="s">
        <v>280</v>
      </c>
      <c r="C36" s="262" t="s">
        <v>306</v>
      </c>
      <c r="D36" s="263">
        <v>15</v>
      </c>
      <c r="E36" s="295" t="s">
        <v>183</v>
      </c>
      <c r="F36" s="265">
        <v>0</v>
      </c>
      <c r="G36" s="296">
        <f>D36*F36</f>
        <v>0</v>
      </c>
      <c r="H36" s="279"/>
      <c r="L36" s="297"/>
    </row>
    <row r="37" spans="1:12" s="243" customFormat="1" ht="20.25" customHeight="1" x14ac:dyDescent="0.3">
      <c r="A37" s="235"/>
      <c r="B37" s="236"/>
      <c r="C37" s="237"/>
      <c r="D37" s="238"/>
      <c r="E37" s="239"/>
      <c r="F37" s="240"/>
      <c r="G37" s="241"/>
      <c r="H37" s="242"/>
      <c r="L37" s="244"/>
    </row>
    <row r="38" spans="1:12" s="207" customFormat="1" ht="16.5" customHeight="1" x14ac:dyDescent="0.2">
      <c r="A38" s="298"/>
      <c r="B38" s="299"/>
      <c r="C38" s="220"/>
      <c r="D38" s="300"/>
      <c r="E38" s="222"/>
      <c r="F38" s="301"/>
      <c r="G38" s="302"/>
      <c r="H38" s="220"/>
      <c r="L38" s="208"/>
    </row>
    <row r="39" spans="1:12" s="312" customFormat="1" ht="29.25" customHeight="1" x14ac:dyDescent="0.2">
      <c r="A39" s="303"/>
      <c r="B39" s="304" t="s">
        <v>307</v>
      </c>
      <c r="C39" s="305" t="s">
        <v>308</v>
      </c>
      <c r="D39" s="306"/>
      <c r="E39" s="307"/>
      <c r="F39" s="308"/>
      <c r="G39" s="309">
        <f>SUM(G40:G62)</f>
        <v>0</v>
      </c>
      <c r="H39" s="310"/>
      <c r="I39" s="311"/>
      <c r="J39" s="311"/>
    </row>
    <row r="40" spans="1:12" s="321" customFormat="1" ht="45" x14ac:dyDescent="0.2">
      <c r="A40" s="313">
        <v>1</v>
      </c>
      <c r="B40" s="314" t="s">
        <v>309</v>
      </c>
      <c r="C40" s="315" t="s">
        <v>310</v>
      </c>
      <c r="D40" s="316">
        <v>1</v>
      </c>
      <c r="E40" s="317" t="s">
        <v>278</v>
      </c>
      <c r="F40" s="265">
        <v>0</v>
      </c>
      <c r="G40" s="318">
        <f>D40*F40</f>
        <v>0</v>
      </c>
      <c r="H40" s="319" t="s">
        <v>311</v>
      </c>
      <c r="I40" s="320"/>
      <c r="J40" s="320"/>
    </row>
    <row r="41" spans="1:12" s="273" customFormat="1" ht="13.5" customHeight="1" x14ac:dyDescent="0.2">
      <c r="A41" s="268">
        <v>2</v>
      </c>
      <c r="B41" s="269" t="s">
        <v>280</v>
      </c>
      <c r="C41" s="270" t="s">
        <v>312</v>
      </c>
      <c r="D41" s="263">
        <v>1</v>
      </c>
      <c r="E41" s="264" t="s">
        <v>278</v>
      </c>
      <c r="F41" s="265">
        <v>0</v>
      </c>
      <c r="G41" s="266">
        <f t="shared" ref="G41:G62" si="1">D41*F41</f>
        <v>0</v>
      </c>
      <c r="H41" s="271"/>
      <c r="I41" s="272"/>
      <c r="J41" s="272"/>
    </row>
    <row r="42" spans="1:12" s="273" customFormat="1" ht="22.5" x14ac:dyDescent="0.2">
      <c r="A42" s="268">
        <v>3</v>
      </c>
      <c r="B42" s="322" t="s">
        <v>313</v>
      </c>
      <c r="C42" s="323" t="s">
        <v>314</v>
      </c>
      <c r="D42" s="324">
        <v>1</v>
      </c>
      <c r="E42" s="325" t="s">
        <v>278</v>
      </c>
      <c r="F42" s="265">
        <v>0</v>
      </c>
      <c r="G42" s="326">
        <f t="shared" si="1"/>
        <v>0</v>
      </c>
      <c r="H42" s="327" t="s">
        <v>315</v>
      </c>
      <c r="I42" s="272"/>
      <c r="J42" s="272"/>
    </row>
    <row r="43" spans="1:12" s="273" customFormat="1" ht="13.5" customHeight="1" x14ac:dyDescent="0.2">
      <c r="A43" s="268">
        <v>4</v>
      </c>
      <c r="B43" s="269" t="s">
        <v>280</v>
      </c>
      <c r="C43" s="270" t="s">
        <v>316</v>
      </c>
      <c r="D43" s="263">
        <v>1</v>
      </c>
      <c r="E43" s="264" t="s">
        <v>278</v>
      </c>
      <c r="F43" s="265">
        <v>0</v>
      </c>
      <c r="G43" s="266">
        <f t="shared" si="1"/>
        <v>0</v>
      </c>
      <c r="H43" s="271"/>
      <c r="I43" s="272"/>
      <c r="J43" s="272"/>
    </row>
    <row r="44" spans="1:12" s="273" customFormat="1" ht="22.5" x14ac:dyDescent="0.2">
      <c r="A44" s="268">
        <v>5</v>
      </c>
      <c r="B44" s="322" t="s">
        <v>317</v>
      </c>
      <c r="C44" s="323" t="s">
        <v>318</v>
      </c>
      <c r="D44" s="324">
        <v>2</v>
      </c>
      <c r="E44" s="325" t="s">
        <v>278</v>
      </c>
      <c r="F44" s="265">
        <v>0</v>
      </c>
      <c r="G44" s="326">
        <f>D44*F44</f>
        <v>0</v>
      </c>
      <c r="H44" s="327" t="s">
        <v>315</v>
      </c>
      <c r="I44" s="272"/>
      <c r="J44" s="272"/>
    </row>
    <row r="45" spans="1:12" s="273" customFormat="1" ht="13.5" customHeight="1" x14ac:dyDescent="0.2">
      <c r="A45" s="268">
        <v>6</v>
      </c>
      <c r="B45" s="269" t="s">
        <v>280</v>
      </c>
      <c r="C45" s="270" t="s">
        <v>316</v>
      </c>
      <c r="D45" s="263">
        <v>2</v>
      </c>
      <c r="E45" s="264" t="s">
        <v>278</v>
      </c>
      <c r="F45" s="265">
        <v>0</v>
      </c>
      <c r="G45" s="266">
        <f>D45*F45</f>
        <v>0</v>
      </c>
      <c r="H45" s="271"/>
      <c r="I45" s="272"/>
      <c r="J45" s="272"/>
    </row>
    <row r="46" spans="1:12" s="207" customFormat="1" ht="22.5" x14ac:dyDescent="0.2">
      <c r="A46" s="268">
        <v>7</v>
      </c>
      <c r="B46" s="278" t="s">
        <v>319</v>
      </c>
      <c r="C46" s="282" t="s">
        <v>320</v>
      </c>
      <c r="D46" s="287">
        <v>1</v>
      </c>
      <c r="E46" s="328" t="s">
        <v>278</v>
      </c>
      <c r="F46" s="265">
        <v>0</v>
      </c>
      <c r="G46" s="288">
        <f t="shared" si="1"/>
        <v>0</v>
      </c>
      <c r="H46" s="286" t="s">
        <v>321</v>
      </c>
      <c r="L46" s="208"/>
    </row>
    <row r="47" spans="1:12" s="207" customFormat="1" ht="13.5" customHeight="1" x14ac:dyDescent="0.2">
      <c r="A47" s="268">
        <v>8</v>
      </c>
      <c r="B47" s="269" t="s">
        <v>280</v>
      </c>
      <c r="C47" s="270" t="s">
        <v>322</v>
      </c>
      <c r="D47" s="263">
        <v>1</v>
      </c>
      <c r="E47" s="264" t="s">
        <v>278</v>
      </c>
      <c r="F47" s="265">
        <v>0</v>
      </c>
      <c r="G47" s="266">
        <f t="shared" si="1"/>
        <v>0</v>
      </c>
      <c r="H47" s="271"/>
      <c r="L47" s="208"/>
    </row>
    <row r="48" spans="1:12" s="273" customFormat="1" ht="22.5" x14ac:dyDescent="0.2">
      <c r="A48" s="268">
        <v>9</v>
      </c>
      <c r="B48" s="329" t="s">
        <v>323</v>
      </c>
      <c r="C48" s="274" t="s">
        <v>324</v>
      </c>
      <c r="D48" s="287">
        <v>1</v>
      </c>
      <c r="E48" s="328" t="s">
        <v>278</v>
      </c>
      <c r="F48" s="265">
        <v>0</v>
      </c>
      <c r="G48" s="288">
        <f t="shared" si="1"/>
        <v>0</v>
      </c>
      <c r="H48" s="286" t="s">
        <v>325</v>
      </c>
      <c r="I48" s="272"/>
      <c r="J48" s="272"/>
    </row>
    <row r="49" spans="1:12" s="207" customFormat="1" ht="16.5" customHeight="1" x14ac:dyDescent="0.2">
      <c r="A49" s="268">
        <v>10</v>
      </c>
      <c r="B49" s="269" t="s">
        <v>280</v>
      </c>
      <c r="C49" s="270" t="s">
        <v>326</v>
      </c>
      <c r="D49" s="263">
        <v>1</v>
      </c>
      <c r="E49" s="264" t="s">
        <v>278</v>
      </c>
      <c r="F49" s="265">
        <v>0</v>
      </c>
      <c r="G49" s="266">
        <f t="shared" si="1"/>
        <v>0</v>
      </c>
      <c r="H49" s="271"/>
      <c r="L49" s="208"/>
    </row>
    <row r="50" spans="1:12" s="273" customFormat="1" ht="22.5" x14ac:dyDescent="0.2">
      <c r="A50" s="268">
        <v>11</v>
      </c>
      <c r="B50" s="329" t="s">
        <v>327</v>
      </c>
      <c r="C50" s="274" t="s">
        <v>328</v>
      </c>
      <c r="D50" s="287">
        <v>2</v>
      </c>
      <c r="E50" s="328" t="s">
        <v>278</v>
      </c>
      <c r="F50" s="265">
        <v>0</v>
      </c>
      <c r="G50" s="288">
        <f t="shared" si="1"/>
        <v>0</v>
      </c>
      <c r="H50" s="286" t="s">
        <v>325</v>
      </c>
      <c r="I50" s="272"/>
      <c r="J50" s="272"/>
    </row>
    <row r="51" spans="1:12" s="207" customFormat="1" ht="16.5" customHeight="1" x14ac:dyDescent="0.2">
      <c r="A51" s="268">
        <v>12</v>
      </c>
      <c r="B51" s="269" t="s">
        <v>280</v>
      </c>
      <c r="C51" s="270" t="s">
        <v>326</v>
      </c>
      <c r="D51" s="263">
        <v>2</v>
      </c>
      <c r="E51" s="264" t="s">
        <v>278</v>
      </c>
      <c r="F51" s="265">
        <v>0</v>
      </c>
      <c r="G51" s="266">
        <f t="shared" si="1"/>
        <v>0</v>
      </c>
      <c r="H51" s="271"/>
      <c r="L51" s="208"/>
    </row>
    <row r="52" spans="1:12" s="335" customFormat="1" ht="22.5" x14ac:dyDescent="0.2">
      <c r="A52" s="268">
        <v>13</v>
      </c>
      <c r="B52" s="329" t="s">
        <v>329</v>
      </c>
      <c r="C52" s="330" t="s">
        <v>330</v>
      </c>
      <c r="D52" s="331">
        <v>2</v>
      </c>
      <c r="E52" s="332" t="s">
        <v>278</v>
      </c>
      <c r="F52" s="265">
        <v>0</v>
      </c>
      <c r="G52" s="333">
        <f t="shared" si="1"/>
        <v>0</v>
      </c>
      <c r="H52" s="334" t="s">
        <v>331</v>
      </c>
      <c r="L52" s="336"/>
    </row>
    <row r="53" spans="1:12" s="335" customFormat="1" ht="16.5" customHeight="1" x14ac:dyDescent="0.2">
      <c r="A53" s="268">
        <v>14</v>
      </c>
      <c r="B53" s="337" t="s">
        <v>280</v>
      </c>
      <c r="C53" s="338" t="s">
        <v>332</v>
      </c>
      <c r="D53" s="339">
        <v>2</v>
      </c>
      <c r="E53" s="340" t="s">
        <v>278</v>
      </c>
      <c r="F53" s="265">
        <v>0</v>
      </c>
      <c r="G53" s="341">
        <f t="shared" si="1"/>
        <v>0</v>
      </c>
      <c r="H53" s="342"/>
      <c r="L53" s="336"/>
    </row>
    <row r="54" spans="1:12" s="273" customFormat="1" ht="33.75" x14ac:dyDescent="0.2">
      <c r="A54" s="268">
        <v>15</v>
      </c>
      <c r="B54" s="322" t="s">
        <v>280</v>
      </c>
      <c r="C54" s="323" t="s">
        <v>333</v>
      </c>
      <c r="D54" s="343">
        <v>42</v>
      </c>
      <c r="E54" s="344" t="s">
        <v>141</v>
      </c>
      <c r="F54" s="265">
        <v>0</v>
      </c>
      <c r="G54" s="345">
        <f t="shared" si="1"/>
        <v>0</v>
      </c>
      <c r="H54" s="327" t="s">
        <v>334</v>
      </c>
      <c r="I54" s="272"/>
      <c r="J54" s="272"/>
    </row>
    <row r="55" spans="1:12" s="273" customFormat="1" ht="13.5" customHeight="1" x14ac:dyDescent="0.2">
      <c r="A55" s="268">
        <v>16</v>
      </c>
      <c r="B55" s="269" t="s">
        <v>280</v>
      </c>
      <c r="C55" s="270" t="s">
        <v>335</v>
      </c>
      <c r="D55" s="263">
        <v>42</v>
      </c>
      <c r="E55" s="264" t="s">
        <v>141</v>
      </c>
      <c r="F55" s="265">
        <v>0</v>
      </c>
      <c r="G55" s="266">
        <f t="shared" si="1"/>
        <v>0</v>
      </c>
      <c r="H55" s="271"/>
      <c r="I55" s="272"/>
      <c r="J55" s="272"/>
    </row>
    <row r="56" spans="1:12" s="351" customFormat="1" ht="22.5" x14ac:dyDescent="0.2">
      <c r="A56" s="268">
        <v>17</v>
      </c>
      <c r="B56" s="346" t="s">
        <v>280</v>
      </c>
      <c r="C56" s="347" t="s">
        <v>336</v>
      </c>
      <c r="D56" s="348">
        <v>4</v>
      </c>
      <c r="E56" s="349" t="s">
        <v>183</v>
      </c>
      <c r="F56" s="265">
        <v>0</v>
      </c>
      <c r="G56" s="318">
        <f t="shared" si="1"/>
        <v>0</v>
      </c>
      <c r="H56" s="350" t="s">
        <v>337</v>
      </c>
      <c r="L56" s="352"/>
    </row>
    <row r="57" spans="1:12" s="335" customFormat="1" ht="15" customHeight="1" x14ac:dyDescent="0.2">
      <c r="A57" s="268">
        <v>18</v>
      </c>
      <c r="B57" s="337" t="s">
        <v>280</v>
      </c>
      <c r="C57" s="338" t="s">
        <v>335</v>
      </c>
      <c r="D57" s="339">
        <v>4</v>
      </c>
      <c r="E57" s="340" t="s">
        <v>183</v>
      </c>
      <c r="F57" s="265">
        <v>0</v>
      </c>
      <c r="G57" s="341">
        <f t="shared" si="1"/>
        <v>0</v>
      </c>
      <c r="H57" s="342"/>
      <c r="L57" s="336"/>
    </row>
    <row r="58" spans="1:12" s="207" customFormat="1" ht="27" customHeight="1" x14ac:dyDescent="0.2">
      <c r="A58" s="268">
        <v>19</v>
      </c>
      <c r="B58" s="353" t="s">
        <v>280</v>
      </c>
      <c r="C58" s="354" t="s">
        <v>338</v>
      </c>
      <c r="D58" s="355">
        <v>50</v>
      </c>
      <c r="E58" s="356" t="s">
        <v>141</v>
      </c>
      <c r="F58" s="265">
        <v>0</v>
      </c>
      <c r="G58" s="357">
        <f t="shared" si="1"/>
        <v>0</v>
      </c>
      <c r="H58" s="286" t="s">
        <v>339</v>
      </c>
      <c r="L58" s="208"/>
    </row>
    <row r="59" spans="1:12" s="207" customFormat="1" ht="13.5" customHeight="1" x14ac:dyDescent="0.2">
      <c r="A59" s="268">
        <v>20</v>
      </c>
      <c r="B59" s="269" t="s">
        <v>280</v>
      </c>
      <c r="C59" s="270" t="s">
        <v>340</v>
      </c>
      <c r="D59" s="263">
        <v>50</v>
      </c>
      <c r="E59" s="264" t="s">
        <v>141</v>
      </c>
      <c r="F59" s="265">
        <v>0</v>
      </c>
      <c r="G59" s="266">
        <f t="shared" si="1"/>
        <v>0</v>
      </c>
      <c r="H59" s="271"/>
      <c r="L59" s="208"/>
    </row>
    <row r="60" spans="1:12" s="335" customFormat="1" ht="33.75" x14ac:dyDescent="0.2">
      <c r="A60" s="268">
        <v>21</v>
      </c>
      <c r="B60" s="346" t="s">
        <v>280</v>
      </c>
      <c r="C60" s="347" t="s">
        <v>341</v>
      </c>
      <c r="D60" s="348">
        <v>5</v>
      </c>
      <c r="E60" s="349" t="s">
        <v>141</v>
      </c>
      <c r="F60" s="265">
        <v>0</v>
      </c>
      <c r="G60" s="318">
        <f t="shared" si="1"/>
        <v>0</v>
      </c>
      <c r="H60" s="350" t="s">
        <v>342</v>
      </c>
      <c r="L60" s="336"/>
    </row>
    <row r="61" spans="1:12" s="335" customFormat="1" ht="14.25" customHeight="1" x14ac:dyDescent="0.2">
      <c r="A61" s="268">
        <v>22</v>
      </c>
      <c r="B61" s="337" t="s">
        <v>280</v>
      </c>
      <c r="C61" s="338" t="s">
        <v>343</v>
      </c>
      <c r="D61" s="358">
        <v>5</v>
      </c>
      <c r="E61" s="359" t="s">
        <v>141</v>
      </c>
      <c r="F61" s="265">
        <v>0</v>
      </c>
      <c r="G61" s="360">
        <f t="shared" si="1"/>
        <v>0</v>
      </c>
      <c r="H61" s="342"/>
      <c r="L61" s="336"/>
    </row>
    <row r="62" spans="1:12" s="207" customFormat="1" ht="20.25" x14ac:dyDescent="0.2">
      <c r="A62" s="268">
        <v>23</v>
      </c>
      <c r="B62" s="361" t="s">
        <v>280</v>
      </c>
      <c r="C62" s="362" t="s">
        <v>344</v>
      </c>
      <c r="D62" s="363">
        <v>1</v>
      </c>
      <c r="E62" s="364" t="s">
        <v>278</v>
      </c>
      <c r="F62" s="265">
        <v>0</v>
      </c>
      <c r="G62" s="365">
        <f t="shared" si="1"/>
        <v>0</v>
      </c>
      <c r="H62" s="366"/>
      <c r="L62" s="208"/>
    </row>
    <row r="63" spans="1:12" s="207" customFormat="1" ht="16.5" customHeight="1" x14ac:dyDescent="0.2">
      <c r="A63" s="298"/>
      <c r="B63" s="299"/>
      <c r="C63" s="220"/>
      <c r="D63" s="300"/>
      <c r="E63" s="222"/>
      <c r="F63" s="301"/>
      <c r="G63" s="302"/>
      <c r="H63" s="220"/>
      <c r="L63" s="208"/>
    </row>
    <row r="64" spans="1:12" s="373" customFormat="1" ht="20.25" x14ac:dyDescent="0.3">
      <c r="A64" s="367"/>
      <c r="B64" s="368">
        <v>2</v>
      </c>
      <c r="C64" s="369" t="s">
        <v>345</v>
      </c>
      <c r="D64" s="370"/>
      <c r="E64" s="368"/>
      <c r="F64" s="371"/>
      <c r="G64" s="372">
        <f>SUM(G65:G66)</f>
        <v>0</v>
      </c>
      <c r="H64" s="369"/>
      <c r="L64" s="374"/>
    </row>
    <row r="65" spans="1:12" s="335" customFormat="1" ht="20.25" x14ac:dyDescent="0.2">
      <c r="A65" s="313">
        <v>1</v>
      </c>
      <c r="B65" s="375" t="s">
        <v>280</v>
      </c>
      <c r="C65" s="376" t="s">
        <v>346</v>
      </c>
      <c r="D65" s="377">
        <v>2</v>
      </c>
      <c r="E65" s="378" t="s">
        <v>278</v>
      </c>
      <c r="F65" s="265">
        <v>0</v>
      </c>
      <c r="G65" s="341">
        <f>D65*F65</f>
        <v>0</v>
      </c>
      <c r="H65" s="379" t="s">
        <v>347</v>
      </c>
      <c r="L65" s="336"/>
    </row>
    <row r="66" spans="1:12" s="335" customFormat="1" ht="14.25" customHeight="1" x14ac:dyDescent="0.2">
      <c r="A66" s="313">
        <v>2</v>
      </c>
      <c r="B66" s="380" t="s">
        <v>280</v>
      </c>
      <c r="C66" s="315" t="s">
        <v>348</v>
      </c>
      <c r="D66" s="377">
        <v>2</v>
      </c>
      <c r="E66" s="381" t="s">
        <v>278</v>
      </c>
      <c r="F66" s="265">
        <v>0</v>
      </c>
      <c r="G66" s="382">
        <f>D66*F66</f>
        <v>0</v>
      </c>
      <c r="H66" s="383"/>
      <c r="L66" s="336"/>
    </row>
    <row r="67" spans="1:12" s="207" customFormat="1" ht="15.75" customHeight="1" x14ac:dyDescent="0.2">
      <c r="A67" s="298"/>
      <c r="B67" s="299"/>
      <c r="C67" s="220"/>
      <c r="D67" s="300"/>
      <c r="E67" s="222"/>
      <c r="F67" s="301"/>
      <c r="G67" s="302"/>
      <c r="H67" s="220"/>
      <c r="L67" s="208"/>
    </row>
    <row r="68" spans="1:12" s="207" customFormat="1" ht="15.75" customHeight="1" x14ac:dyDescent="0.2">
      <c r="A68" s="298"/>
      <c r="B68" s="299"/>
      <c r="C68" s="220"/>
      <c r="D68" s="300"/>
      <c r="E68" s="222"/>
      <c r="F68" s="301"/>
      <c r="G68" s="302"/>
      <c r="H68" s="220"/>
      <c r="L68" s="208"/>
    </row>
    <row r="69" spans="1:12" s="391" customFormat="1" ht="24" x14ac:dyDescent="0.3">
      <c r="A69" s="384"/>
      <c r="B69" s="385" t="s">
        <v>69</v>
      </c>
      <c r="C69" s="386" t="s">
        <v>349</v>
      </c>
      <c r="D69" s="387"/>
      <c r="E69" s="388"/>
      <c r="F69" s="389"/>
      <c r="G69" s="390">
        <f>SUM(G70:G77)</f>
        <v>0</v>
      </c>
      <c r="H69" s="386"/>
      <c r="L69" s="392"/>
    </row>
    <row r="70" spans="1:12" s="321" customFormat="1" ht="22.5" x14ac:dyDescent="0.2">
      <c r="A70" s="313">
        <v>1</v>
      </c>
      <c r="B70" s="314" t="s">
        <v>350</v>
      </c>
      <c r="C70" s="393" t="s">
        <v>351</v>
      </c>
      <c r="D70" s="377">
        <v>1</v>
      </c>
      <c r="E70" s="394" t="s">
        <v>278</v>
      </c>
      <c r="F70" s="265">
        <v>0</v>
      </c>
      <c r="G70" s="395">
        <f t="shared" ref="G70:G75" si="2">D70*F70</f>
        <v>0</v>
      </c>
      <c r="H70" s="350" t="s">
        <v>352</v>
      </c>
      <c r="L70" s="396"/>
    </row>
    <row r="71" spans="1:12" s="321" customFormat="1" ht="22.5" x14ac:dyDescent="0.2">
      <c r="A71" s="313">
        <v>2</v>
      </c>
      <c r="B71" s="346" t="s">
        <v>353</v>
      </c>
      <c r="C71" s="347" t="s">
        <v>354</v>
      </c>
      <c r="D71" s="377">
        <v>1</v>
      </c>
      <c r="E71" s="394" t="s">
        <v>278</v>
      </c>
      <c r="F71" s="265">
        <v>0</v>
      </c>
      <c r="G71" s="397">
        <f t="shared" si="2"/>
        <v>0</v>
      </c>
      <c r="H71" s="350" t="s">
        <v>355</v>
      </c>
      <c r="L71" s="396"/>
    </row>
    <row r="72" spans="1:12" s="321" customFormat="1" ht="20.25" x14ac:dyDescent="0.2">
      <c r="A72" s="313">
        <v>3</v>
      </c>
      <c r="B72" s="314" t="s">
        <v>356</v>
      </c>
      <c r="C72" s="347" t="s">
        <v>357</v>
      </c>
      <c r="D72" s="377">
        <v>1</v>
      </c>
      <c r="E72" s="394" t="s">
        <v>278</v>
      </c>
      <c r="F72" s="265">
        <v>0</v>
      </c>
      <c r="G72" s="397">
        <f t="shared" si="2"/>
        <v>0</v>
      </c>
      <c r="H72" s="350" t="s">
        <v>358</v>
      </c>
      <c r="L72" s="396"/>
    </row>
    <row r="73" spans="1:12" s="321" customFormat="1" ht="20.25" x14ac:dyDescent="0.2">
      <c r="A73" s="313">
        <v>4</v>
      </c>
      <c r="B73" s="346" t="s">
        <v>359</v>
      </c>
      <c r="C73" s="398" t="s">
        <v>360</v>
      </c>
      <c r="D73" s="399">
        <v>1</v>
      </c>
      <c r="E73" s="394" t="s">
        <v>278</v>
      </c>
      <c r="F73" s="265">
        <v>0</v>
      </c>
      <c r="G73" s="400">
        <f t="shared" si="2"/>
        <v>0</v>
      </c>
      <c r="H73" s="350" t="s">
        <v>361</v>
      </c>
      <c r="L73" s="396"/>
    </row>
    <row r="74" spans="1:12" s="321" customFormat="1" ht="22.5" x14ac:dyDescent="0.2">
      <c r="A74" s="313">
        <v>5</v>
      </c>
      <c r="B74" s="314" t="s">
        <v>362</v>
      </c>
      <c r="C74" s="398" t="s">
        <v>363</v>
      </c>
      <c r="D74" s="399">
        <v>1</v>
      </c>
      <c r="E74" s="394" t="s">
        <v>278</v>
      </c>
      <c r="F74" s="265">
        <v>0</v>
      </c>
      <c r="G74" s="400">
        <f t="shared" si="2"/>
        <v>0</v>
      </c>
      <c r="H74" s="401" t="s">
        <v>364</v>
      </c>
      <c r="L74" s="396"/>
    </row>
    <row r="75" spans="1:12" s="321" customFormat="1" ht="20.25" x14ac:dyDescent="0.2">
      <c r="A75" s="313">
        <v>6</v>
      </c>
      <c r="B75" s="346" t="s">
        <v>365</v>
      </c>
      <c r="C75" s="347" t="s">
        <v>366</v>
      </c>
      <c r="D75" s="377">
        <v>1</v>
      </c>
      <c r="E75" s="394" t="s">
        <v>278</v>
      </c>
      <c r="F75" s="265">
        <v>0</v>
      </c>
      <c r="G75" s="397">
        <f t="shared" si="2"/>
        <v>0</v>
      </c>
      <c r="H75" s="350"/>
      <c r="L75" s="396"/>
    </row>
    <row r="76" spans="1:12" s="321" customFormat="1" ht="20.25" x14ac:dyDescent="0.2">
      <c r="A76" s="313">
        <v>7</v>
      </c>
      <c r="B76" s="314" t="s">
        <v>367</v>
      </c>
      <c r="C76" s="347" t="s">
        <v>368</v>
      </c>
      <c r="D76" s="377">
        <v>1</v>
      </c>
      <c r="E76" s="394" t="s">
        <v>278</v>
      </c>
      <c r="F76" s="265">
        <v>0</v>
      </c>
      <c r="G76" s="397">
        <f>D76*F76</f>
        <v>0</v>
      </c>
      <c r="H76" s="350"/>
      <c r="L76" s="396"/>
    </row>
    <row r="77" spans="1:12" s="321" customFormat="1" ht="20.25" x14ac:dyDescent="0.2">
      <c r="A77" s="313">
        <v>8</v>
      </c>
      <c r="B77" s="346" t="s">
        <v>369</v>
      </c>
      <c r="C77" s="347" t="s">
        <v>370</v>
      </c>
      <c r="D77" s="377">
        <v>1</v>
      </c>
      <c r="E77" s="394" t="s">
        <v>278</v>
      </c>
      <c r="F77" s="265">
        <v>0</v>
      </c>
      <c r="G77" s="397">
        <f>D77*F77</f>
        <v>0</v>
      </c>
      <c r="H77" s="350" t="s">
        <v>371</v>
      </c>
      <c r="L77" s="396"/>
    </row>
    <row r="78" spans="1:12" s="207" customFormat="1" ht="16.5" customHeight="1" x14ac:dyDescent="0.2">
      <c r="A78" s="298"/>
      <c r="B78" s="299"/>
      <c r="C78" s="220"/>
      <c r="D78" s="300"/>
      <c r="E78" s="222"/>
      <c r="F78" s="301"/>
      <c r="G78" s="302"/>
      <c r="H78" s="220"/>
      <c r="L78" s="208"/>
    </row>
    <row r="79" spans="1:12" s="207" customFormat="1" ht="16.5" customHeight="1" x14ac:dyDescent="0.2">
      <c r="A79" s="298"/>
      <c r="B79" s="299"/>
      <c r="C79" s="220"/>
      <c r="D79" s="300"/>
      <c r="E79" s="222"/>
      <c r="F79" s="301"/>
      <c r="G79" s="302"/>
      <c r="H79" s="220"/>
      <c r="L79" s="208"/>
    </row>
    <row r="80" spans="1:12" s="207" customFormat="1" ht="16.5" customHeight="1" x14ac:dyDescent="0.2">
      <c r="A80" s="298"/>
      <c r="B80" s="299"/>
      <c r="C80" s="220"/>
      <c r="D80" s="300"/>
      <c r="E80" s="222"/>
      <c r="F80" s="301"/>
      <c r="G80" s="302"/>
      <c r="H80" s="220"/>
      <c r="L80" s="208"/>
    </row>
    <row r="81" spans="1:12" s="207" customFormat="1" ht="16.5" customHeight="1" x14ac:dyDescent="0.2">
      <c r="A81" s="298"/>
      <c r="B81" s="299"/>
      <c r="C81" s="220"/>
      <c r="D81" s="300"/>
      <c r="E81" s="222"/>
      <c r="F81" s="301"/>
      <c r="G81" s="302"/>
      <c r="H81" s="220"/>
      <c r="L81" s="208"/>
    </row>
    <row r="82" spans="1:12" s="207" customFormat="1" ht="16.5" customHeight="1" x14ac:dyDescent="0.2">
      <c r="A82" s="298"/>
      <c r="B82" s="299"/>
      <c r="C82" s="220"/>
      <c r="D82" s="300"/>
      <c r="E82" s="222"/>
      <c r="F82" s="301"/>
      <c r="G82" s="302"/>
      <c r="H82" s="220"/>
      <c r="L82" s="208"/>
    </row>
    <row r="83" spans="1:12" s="207" customFormat="1" ht="16.5" customHeight="1" x14ac:dyDescent="0.2">
      <c r="A83" s="298"/>
      <c r="B83" s="299"/>
      <c r="C83" s="220"/>
      <c r="D83" s="300"/>
      <c r="E83" s="222"/>
      <c r="F83" s="301"/>
      <c r="G83" s="302"/>
      <c r="H83" s="220"/>
      <c r="L83" s="208"/>
    </row>
    <row r="84" spans="1:12" s="207" customFormat="1" ht="16.5" customHeight="1" x14ac:dyDescent="0.2">
      <c r="A84" s="298"/>
      <c r="B84" s="299"/>
      <c r="C84" s="220"/>
      <c r="D84" s="300"/>
      <c r="E84" s="222"/>
      <c r="F84" s="301"/>
      <c r="G84" s="302"/>
      <c r="H84" s="220"/>
      <c r="L84" s="208"/>
    </row>
    <row r="85" spans="1:12" s="207" customFormat="1" ht="16.5" customHeight="1" x14ac:dyDescent="0.2">
      <c r="A85" s="298"/>
      <c r="B85" s="299"/>
      <c r="C85" s="220"/>
      <c r="D85" s="300"/>
      <c r="E85" s="222"/>
      <c r="F85" s="301"/>
      <c r="G85" s="302"/>
      <c r="H85" s="220"/>
      <c r="L85" s="208"/>
    </row>
    <row r="86" spans="1:12" s="207" customFormat="1" ht="16.5" customHeight="1" x14ac:dyDescent="0.2">
      <c r="A86" s="298"/>
      <c r="B86" s="299"/>
      <c r="C86" s="220"/>
      <c r="D86" s="300"/>
      <c r="E86" s="222"/>
      <c r="F86" s="301"/>
      <c r="G86" s="302"/>
      <c r="H86" s="220"/>
      <c r="L86" s="208"/>
    </row>
    <row r="87" spans="1:12" s="207" customFormat="1" ht="16.5" customHeight="1" x14ac:dyDescent="0.2">
      <c r="A87" s="298"/>
      <c r="B87" s="299"/>
      <c r="C87" s="220"/>
      <c r="D87" s="300"/>
      <c r="E87" s="222"/>
      <c r="F87" s="301"/>
      <c r="G87" s="302"/>
      <c r="H87" s="220"/>
      <c r="L87" s="208"/>
    </row>
    <row r="88" spans="1:12" s="207" customFormat="1" ht="20.25" x14ac:dyDescent="0.2">
      <c r="A88" s="298"/>
      <c r="B88" s="299"/>
      <c r="C88" s="220"/>
      <c r="D88" s="300"/>
      <c r="E88" s="222"/>
      <c r="F88" s="301"/>
      <c r="G88" s="302"/>
      <c r="H88" s="220"/>
      <c r="L88" s="208"/>
    </row>
    <row r="89" spans="1:12" s="207" customFormat="1" ht="20.25" x14ac:dyDescent="0.2">
      <c r="A89" s="298"/>
      <c r="B89" s="299"/>
      <c r="C89" s="220"/>
      <c r="D89" s="300"/>
      <c r="E89" s="222"/>
      <c r="F89" s="301"/>
      <c r="G89" s="302"/>
      <c r="H89" s="220"/>
      <c r="L89" s="208"/>
    </row>
    <row r="90" spans="1:12" s="207" customFormat="1" ht="20.25" x14ac:dyDescent="0.2">
      <c r="A90" s="298"/>
      <c r="B90" s="299"/>
      <c r="C90" s="220"/>
      <c r="D90" s="300"/>
      <c r="E90" s="222"/>
      <c r="F90" s="301"/>
      <c r="G90" s="302"/>
      <c r="H90" s="220"/>
      <c r="L90" s="208"/>
    </row>
    <row r="91" spans="1:12" s="207" customFormat="1" ht="20.25" x14ac:dyDescent="0.2">
      <c r="A91" s="298"/>
      <c r="B91" s="299"/>
      <c r="C91" s="220"/>
      <c r="D91" s="300"/>
      <c r="E91" s="222"/>
      <c r="F91" s="301"/>
      <c r="G91" s="302"/>
      <c r="H91" s="220"/>
      <c r="L91" s="208"/>
    </row>
    <row r="92" spans="1:12" s="207" customFormat="1" ht="20.25" x14ac:dyDescent="0.2">
      <c r="A92" s="298"/>
      <c r="B92" s="299"/>
      <c r="C92" s="220"/>
      <c r="D92" s="300"/>
      <c r="E92" s="222"/>
      <c r="F92" s="301"/>
      <c r="G92" s="302"/>
      <c r="H92" s="220"/>
      <c r="L92" s="208"/>
    </row>
    <row r="93" spans="1:12" s="207" customFormat="1" ht="20.25" x14ac:dyDescent="0.2">
      <c r="A93" s="298"/>
      <c r="B93" s="299"/>
      <c r="C93" s="220"/>
      <c r="D93" s="300"/>
      <c r="E93" s="222"/>
      <c r="F93" s="301"/>
      <c r="G93" s="302"/>
      <c r="H93" s="220"/>
      <c r="L93" s="208"/>
    </row>
    <row r="94" spans="1:12" s="207" customFormat="1" ht="20.25" x14ac:dyDescent="0.2">
      <c r="A94" s="298"/>
      <c r="B94" s="299"/>
      <c r="C94" s="220"/>
      <c r="D94" s="300"/>
      <c r="E94" s="222"/>
      <c r="F94" s="301"/>
      <c r="G94" s="302"/>
      <c r="H94" s="220"/>
      <c r="L94" s="208"/>
    </row>
    <row r="95" spans="1:12" s="207" customFormat="1" ht="20.25" x14ac:dyDescent="0.2">
      <c r="A95" s="298"/>
      <c r="B95" s="299"/>
      <c r="C95" s="220"/>
      <c r="D95" s="300"/>
      <c r="E95" s="222"/>
      <c r="F95" s="301"/>
      <c r="G95" s="302"/>
      <c r="H95" s="220"/>
      <c r="L95" s="208"/>
    </row>
    <row r="96" spans="1:12" s="207" customFormat="1" ht="20.25" x14ac:dyDescent="0.2">
      <c r="A96" s="298"/>
      <c r="B96" s="299"/>
      <c r="C96" s="220"/>
      <c r="D96" s="300"/>
      <c r="E96" s="222"/>
      <c r="F96" s="301"/>
      <c r="G96" s="302"/>
      <c r="H96" s="220"/>
      <c r="L96" s="208"/>
    </row>
    <row r="97" spans="1:12" s="207" customFormat="1" ht="20.25" x14ac:dyDescent="0.2">
      <c r="A97" s="298"/>
      <c r="B97" s="299"/>
      <c r="C97" s="220"/>
      <c r="D97" s="300"/>
      <c r="E97" s="222"/>
      <c r="F97" s="301"/>
      <c r="G97" s="302"/>
      <c r="H97" s="220"/>
      <c r="L97" s="208"/>
    </row>
    <row r="98" spans="1:12" s="207" customFormat="1" ht="20.25" x14ac:dyDescent="0.2">
      <c r="A98" s="298"/>
      <c r="B98" s="299"/>
      <c r="C98" s="220"/>
      <c r="D98" s="300"/>
      <c r="E98" s="222"/>
      <c r="F98" s="301"/>
      <c r="G98" s="302"/>
      <c r="H98" s="220"/>
      <c r="L98" s="208"/>
    </row>
    <row r="99" spans="1:12" s="207" customFormat="1" ht="20.25" x14ac:dyDescent="0.2">
      <c r="A99" s="298"/>
      <c r="B99" s="299"/>
      <c r="C99" s="220"/>
      <c r="D99" s="300"/>
      <c r="E99" s="222"/>
      <c r="F99" s="301"/>
      <c r="G99" s="302"/>
      <c r="H99" s="220"/>
      <c r="L99" s="208"/>
    </row>
    <row r="100" spans="1:12" s="207" customFormat="1" ht="20.25" x14ac:dyDescent="0.2">
      <c r="A100" s="298"/>
      <c r="B100" s="299"/>
      <c r="C100" s="220"/>
      <c r="D100" s="300"/>
      <c r="E100" s="222"/>
      <c r="F100" s="301"/>
      <c r="G100" s="302"/>
      <c r="H100" s="220"/>
      <c r="L100" s="208"/>
    </row>
    <row r="101" spans="1:12" s="207" customFormat="1" ht="20.25" x14ac:dyDescent="0.2">
      <c r="A101" s="298"/>
      <c r="B101" s="299"/>
      <c r="C101" s="220"/>
      <c r="D101" s="300"/>
      <c r="E101" s="222"/>
      <c r="F101" s="301"/>
      <c r="G101" s="302"/>
      <c r="H101" s="220"/>
      <c r="L101" s="208"/>
    </row>
    <row r="102" spans="1:12" s="207" customFormat="1" ht="20.25" x14ac:dyDescent="0.2">
      <c r="A102" s="298"/>
      <c r="B102" s="299"/>
      <c r="C102" s="220"/>
      <c r="D102" s="300"/>
      <c r="E102" s="222"/>
      <c r="F102" s="301"/>
      <c r="G102" s="302"/>
      <c r="H102" s="220"/>
      <c r="L102" s="208"/>
    </row>
    <row r="103" spans="1:12" s="207" customFormat="1" ht="20.25" x14ac:dyDescent="0.2">
      <c r="A103" s="298"/>
      <c r="B103" s="299"/>
      <c r="C103" s="220"/>
      <c r="D103" s="300"/>
      <c r="E103" s="222"/>
      <c r="F103" s="301"/>
      <c r="G103" s="302"/>
      <c r="H103" s="220"/>
      <c r="L103" s="208"/>
    </row>
    <row r="104" spans="1:12" s="207" customFormat="1" ht="20.25" x14ac:dyDescent="0.2">
      <c r="A104" s="298"/>
      <c r="B104" s="299"/>
      <c r="C104" s="220"/>
      <c r="D104" s="300"/>
      <c r="E104" s="222"/>
      <c r="F104" s="301"/>
      <c r="G104" s="302"/>
      <c r="H104" s="220"/>
      <c r="L104" s="208"/>
    </row>
    <row r="105" spans="1:12" s="207" customFormat="1" ht="20.25" x14ac:dyDescent="0.2">
      <c r="A105" s="298"/>
      <c r="B105" s="299"/>
      <c r="C105" s="220"/>
      <c r="D105" s="300"/>
      <c r="E105" s="222"/>
      <c r="F105" s="301"/>
      <c r="G105" s="302"/>
      <c r="H105" s="220"/>
      <c r="L105" s="208"/>
    </row>
    <row r="106" spans="1:12" s="207" customFormat="1" ht="20.25" x14ac:dyDescent="0.2">
      <c r="A106" s="298"/>
      <c r="B106" s="299"/>
      <c r="C106" s="220"/>
      <c r="D106" s="300"/>
      <c r="E106" s="222"/>
      <c r="F106" s="301"/>
      <c r="G106" s="302"/>
      <c r="H106" s="220"/>
      <c r="L106" s="208"/>
    </row>
    <row r="107" spans="1:12" s="207" customFormat="1" ht="20.25" x14ac:dyDescent="0.2">
      <c r="A107" s="298"/>
      <c r="B107" s="299"/>
      <c r="C107" s="220"/>
      <c r="D107" s="300"/>
      <c r="E107" s="222"/>
      <c r="F107" s="301"/>
      <c r="G107" s="302"/>
      <c r="H107" s="220"/>
      <c r="L107" s="208"/>
    </row>
    <row r="108" spans="1:12" s="207" customFormat="1" ht="20.25" x14ac:dyDescent="0.2">
      <c r="A108" s="298"/>
      <c r="B108" s="299"/>
      <c r="C108" s="220"/>
      <c r="D108" s="300"/>
      <c r="E108" s="222"/>
      <c r="F108" s="301"/>
      <c r="G108" s="302"/>
      <c r="H108" s="220"/>
      <c r="L108" s="208"/>
    </row>
    <row r="109" spans="1:12" s="207" customFormat="1" ht="18.75" customHeight="1" x14ac:dyDescent="0.2">
      <c r="A109" s="298"/>
      <c r="B109" s="299"/>
      <c r="C109" s="220"/>
      <c r="D109" s="300"/>
      <c r="E109" s="222"/>
      <c r="F109" s="301"/>
      <c r="G109" s="302"/>
      <c r="H109" s="220"/>
      <c r="L109" s="208"/>
    </row>
    <row r="110" spans="1:12" s="207" customFormat="1" ht="18.75" customHeight="1" x14ac:dyDescent="0.2">
      <c r="A110" s="298"/>
      <c r="B110" s="299"/>
      <c r="C110" s="220"/>
      <c r="D110" s="300"/>
      <c r="E110" s="222"/>
      <c r="F110" s="301"/>
      <c r="G110" s="302"/>
      <c r="H110" s="220"/>
      <c r="L110" s="208"/>
    </row>
    <row r="111" spans="1:12" s="207" customFormat="1" ht="18.75" customHeight="1" x14ac:dyDescent="0.2">
      <c r="A111" s="298"/>
      <c r="B111" s="299"/>
      <c r="C111" s="220"/>
      <c r="D111" s="300"/>
      <c r="E111" s="222"/>
      <c r="F111" s="301"/>
      <c r="G111" s="302"/>
      <c r="H111" s="220"/>
      <c r="L111" s="208"/>
    </row>
    <row r="112" spans="1:12" s="207" customFormat="1" ht="18.75" customHeight="1" x14ac:dyDescent="0.2">
      <c r="A112" s="298"/>
      <c r="B112" s="299"/>
      <c r="C112" s="220"/>
      <c r="D112" s="300"/>
      <c r="E112" s="222"/>
      <c r="F112" s="301"/>
      <c r="G112" s="302"/>
      <c r="H112" s="220"/>
      <c r="L112" s="208"/>
    </row>
    <row r="113" spans="1:12" s="207" customFormat="1" ht="18.75" customHeight="1" x14ac:dyDescent="0.2">
      <c r="A113" s="298"/>
      <c r="B113" s="299"/>
      <c r="C113" s="220"/>
      <c r="D113" s="300"/>
      <c r="E113" s="222"/>
      <c r="F113" s="301"/>
      <c r="G113" s="302"/>
      <c r="H113" s="220"/>
      <c r="L113" s="208"/>
    </row>
    <row r="114" spans="1:12" s="207" customFormat="1" ht="18.75" customHeight="1" x14ac:dyDescent="0.2">
      <c r="A114" s="298"/>
      <c r="B114" s="299"/>
      <c r="C114" s="220"/>
      <c r="D114" s="300"/>
      <c r="E114" s="222"/>
      <c r="F114" s="301"/>
      <c r="G114" s="302"/>
      <c r="H114" s="220"/>
      <c r="L114" s="208"/>
    </row>
    <row r="115" spans="1:12" s="207" customFormat="1" ht="20.25" x14ac:dyDescent="0.2">
      <c r="A115" s="298"/>
      <c r="B115" s="402"/>
      <c r="C115" s="403"/>
      <c r="D115" s="300"/>
      <c r="E115" s="222"/>
      <c r="F115" s="301"/>
      <c r="G115" s="302"/>
      <c r="H115" s="220"/>
      <c r="L115" s="208"/>
    </row>
  </sheetData>
  <sheetProtection algorithmName="SHA-512" hashValue="uIX9qYpC13oi1Z5AtwUkJgcpuhfTuoAqFOyFLN+XOfbbzO65ItjJN/TylYOGGjXWjUyc1WeyZUSEz9qZA7dgAQ==" saltValue="AdVnQt3RqOktAnbLaNhgHA==" spinCount="100000" sheet="1" objects="1" scenarios="1"/>
  <protectedRanges>
    <protectedRange sqref="F17:F77" name="Oblast1"/>
  </protectedRanges>
  <pageMargins left="0.39370078740157483" right="0.39370078740157483" top="0.48" bottom="0.55000000000000004" header="0.39370078740157483" footer="0.31"/>
  <pageSetup scale="95" fitToHeight="0" orientation="landscape" r:id="rId1"/>
  <headerFooter alignWithMargins="0">
    <oddFooter>&amp;LPoznámka: za naprogramování výpočtů jednotlivých buněk a celých sestav odpovídá každý uchazeč sám.&amp;R&amp;P</oddFooter>
  </headerFooter>
  <rowBreaks count="2" manualBreakCount="2">
    <brk id="38" max="7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5A326-D79A-41FA-8560-8D0BA01BA310}">
  <dimension ref="A1:F146"/>
  <sheetViews>
    <sheetView topLeftCell="A5" workbookViewId="0">
      <selection activeCell="F29" sqref="F29"/>
    </sheetView>
  </sheetViews>
  <sheetFormatPr defaultRowHeight="12.75" x14ac:dyDescent="0.2"/>
  <cols>
    <col min="1" max="1" width="9.140625" style="439" customWidth="1"/>
    <col min="2" max="2" width="73.5703125" style="439" customWidth="1"/>
    <col min="3" max="3" width="5.5703125" style="439" customWidth="1"/>
    <col min="4" max="4" width="7.85546875" style="439" customWidth="1"/>
    <col min="5" max="5" width="9.5703125" style="439" customWidth="1"/>
    <col min="6" max="6" width="11.5703125" style="439" customWidth="1"/>
    <col min="7" max="257" width="9.140625" style="439"/>
    <col min="258" max="258" width="73.5703125" style="439" customWidth="1"/>
    <col min="259" max="259" width="5.5703125" style="439" customWidth="1"/>
    <col min="260" max="260" width="7.85546875" style="439" customWidth="1"/>
    <col min="261" max="261" width="9.5703125" style="439" customWidth="1"/>
    <col min="262" max="262" width="11.5703125" style="439" customWidth="1"/>
    <col min="263" max="513" width="9.140625" style="439"/>
    <col min="514" max="514" width="73.5703125" style="439" customWidth="1"/>
    <col min="515" max="515" width="5.5703125" style="439" customWidth="1"/>
    <col min="516" max="516" width="7.85546875" style="439" customWidth="1"/>
    <col min="517" max="517" width="9.5703125" style="439" customWidth="1"/>
    <col min="518" max="518" width="11.5703125" style="439" customWidth="1"/>
    <col min="519" max="769" width="9.140625" style="439"/>
    <col min="770" max="770" width="73.5703125" style="439" customWidth="1"/>
    <col min="771" max="771" width="5.5703125" style="439" customWidth="1"/>
    <col min="772" max="772" width="7.85546875" style="439" customWidth="1"/>
    <col min="773" max="773" width="9.5703125" style="439" customWidth="1"/>
    <col min="774" max="774" width="11.5703125" style="439" customWidth="1"/>
    <col min="775" max="1025" width="9.140625" style="439"/>
    <col min="1026" max="1026" width="73.5703125" style="439" customWidth="1"/>
    <col min="1027" max="1027" width="5.5703125" style="439" customWidth="1"/>
    <col min="1028" max="1028" width="7.85546875" style="439" customWidth="1"/>
    <col min="1029" max="1029" width="9.5703125" style="439" customWidth="1"/>
    <col min="1030" max="1030" width="11.5703125" style="439" customWidth="1"/>
    <col min="1031" max="1281" width="9.140625" style="439"/>
    <col min="1282" max="1282" width="73.5703125" style="439" customWidth="1"/>
    <col min="1283" max="1283" width="5.5703125" style="439" customWidth="1"/>
    <col min="1284" max="1284" width="7.85546875" style="439" customWidth="1"/>
    <col min="1285" max="1285" width="9.5703125" style="439" customWidth="1"/>
    <col min="1286" max="1286" width="11.5703125" style="439" customWidth="1"/>
    <col min="1287" max="1537" width="9.140625" style="439"/>
    <col min="1538" max="1538" width="73.5703125" style="439" customWidth="1"/>
    <col min="1539" max="1539" width="5.5703125" style="439" customWidth="1"/>
    <col min="1540" max="1540" width="7.85546875" style="439" customWidth="1"/>
    <col min="1541" max="1541" width="9.5703125" style="439" customWidth="1"/>
    <col min="1542" max="1542" width="11.5703125" style="439" customWidth="1"/>
    <col min="1543" max="1793" width="9.140625" style="439"/>
    <col min="1794" max="1794" width="73.5703125" style="439" customWidth="1"/>
    <col min="1795" max="1795" width="5.5703125" style="439" customWidth="1"/>
    <col min="1796" max="1796" width="7.85546875" style="439" customWidth="1"/>
    <col min="1797" max="1797" width="9.5703125" style="439" customWidth="1"/>
    <col min="1798" max="1798" width="11.5703125" style="439" customWidth="1"/>
    <col min="1799" max="2049" width="9.140625" style="439"/>
    <col min="2050" max="2050" width="73.5703125" style="439" customWidth="1"/>
    <col min="2051" max="2051" width="5.5703125" style="439" customWidth="1"/>
    <col min="2052" max="2052" width="7.85546875" style="439" customWidth="1"/>
    <col min="2053" max="2053" width="9.5703125" style="439" customWidth="1"/>
    <col min="2054" max="2054" width="11.5703125" style="439" customWidth="1"/>
    <col min="2055" max="2305" width="9.140625" style="439"/>
    <col min="2306" max="2306" width="73.5703125" style="439" customWidth="1"/>
    <col min="2307" max="2307" width="5.5703125" style="439" customWidth="1"/>
    <col min="2308" max="2308" width="7.85546875" style="439" customWidth="1"/>
    <col min="2309" max="2309" width="9.5703125" style="439" customWidth="1"/>
    <col min="2310" max="2310" width="11.5703125" style="439" customWidth="1"/>
    <col min="2311" max="2561" width="9.140625" style="439"/>
    <col min="2562" max="2562" width="73.5703125" style="439" customWidth="1"/>
    <col min="2563" max="2563" width="5.5703125" style="439" customWidth="1"/>
    <col min="2564" max="2564" width="7.85546875" style="439" customWidth="1"/>
    <col min="2565" max="2565" width="9.5703125" style="439" customWidth="1"/>
    <col min="2566" max="2566" width="11.5703125" style="439" customWidth="1"/>
    <col min="2567" max="2817" width="9.140625" style="439"/>
    <col min="2818" max="2818" width="73.5703125" style="439" customWidth="1"/>
    <col min="2819" max="2819" width="5.5703125" style="439" customWidth="1"/>
    <col min="2820" max="2820" width="7.85546875" style="439" customWidth="1"/>
    <col min="2821" max="2821" width="9.5703125" style="439" customWidth="1"/>
    <col min="2822" max="2822" width="11.5703125" style="439" customWidth="1"/>
    <col min="2823" max="3073" width="9.140625" style="439"/>
    <col min="3074" max="3074" width="73.5703125" style="439" customWidth="1"/>
    <col min="3075" max="3075" width="5.5703125" style="439" customWidth="1"/>
    <col min="3076" max="3076" width="7.85546875" style="439" customWidth="1"/>
    <col min="3077" max="3077" width="9.5703125" style="439" customWidth="1"/>
    <col min="3078" max="3078" width="11.5703125" style="439" customWidth="1"/>
    <col min="3079" max="3329" width="9.140625" style="439"/>
    <col min="3330" max="3330" width="73.5703125" style="439" customWidth="1"/>
    <col min="3331" max="3331" width="5.5703125" style="439" customWidth="1"/>
    <col min="3332" max="3332" width="7.85546875" style="439" customWidth="1"/>
    <col min="3333" max="3333" width="9.5703125" style="439" customWidth="1"/>
    <col min="3334" max="3334" width="11.5703125" style="439" customWidth="1"/>
    <col min="3335" max="3585" width="9.140625" style="439"/>
    <col min="3586" max="3586" width="73.5703125" style="439" customWidth="1"/>
    <col min="3587" max="3587" width="5.5703125" style="439" customWidth="1"/>
    <col min="3588" max="3588" width="7.85546875" style="439" customWidth="1"/>
    <col min="3589" max="3589" width="9.5703125" style="439" customWidth="1"/>
    <col min="3590" max="3590" width="11.5703125" style="439" customWidth="1"/>
    <col min="3591" max="3841" width="9.140625" style="439"/>
    <col min="3842" max="3842" width="73.5703125" style="439" customWidth="1"/>
    <col min="3843" max="3843" width="5.5703125" style="439" customWidth="1"/>
    <col min="3844" max="3844" width="7.85546875" style="439" customWidth="1"/>
    <col min="3845" max="3845" width="9.5703125" style="439" customWidth="1"/>
    <col min="3846" max="3846" width="11.5703125" style="439" customWidth="1"/>
    <col min="3847" max="4097" width="9.140625" style="439"/>
    <col min="4098" max="4098" width="73.5703125" style="439" customWidth="1"/>
    <col min="4099" max="4099" width="5.5703125" style="439" customWidth="1"/>
    <col min="4100" max="4100" width="7.85546875" style="439" customWidth="1"/>
    <col min="4101" max="4101" width="9.5703125" style="439" customWidth="1"/>
    <col min="4102" max="4102" width="11.5703125" style="439" customWidth="1"/>
    <col min="4103" max="4353" width="9.140625" style="439"/>
    <col min="4354" max="4354" width="73.5703125" style="439" customWidth="1"/>
    <col min="4355" max="4355" width="5.5703125" style="439" customWidth="1"/>
    <col min="4356" max="4356" width="7.85546875" style="439" customWidth="1"/>
    <col min="4357" max="4357" width="9.5703125" style="439" customWidth="1"/>
    <col min="4358" max="4358" width="11.5703125" style="439" customWidth="1"/>
    <col min="4359" max="4609" width="9.140625" style="439"/>
    <col min="4610" max="4610" width="73.5703125" style="439" customWidth="1"/>
    <col min="4611" max="4611" width="5.5703125" style="439" customWidth="1"/>
    <col min="4612" max="4612" width="7.85546875" style="439" customWidth="1"/>
    <col min="4613" max="4613" width="9.5703125" style="439" customWidth="1"/>
    <col min="4614" max="4614" width="11.5703125" style="439" customWidth="1"/>
    <col min="4615" max="4865" width="9.140625" style="439"/>
    <col min="4866" max="4866" width="73.5703125" style="439" customWidth="1"/>
    <col min="4867" max="4867" width="5.5703125" style="439" customWidth="1"/>
    <col min="4868" max="4868" width="7.85546875" style="439" customWidth="1"/>
    <col min="4869" max="4869" width="9.5703125" style="439" customWidth="1"/>
    <col min="4870" max="4870" width="11.5703125" style="439" customWidth="1"/>
    <col min="4871" max="5121" width="9.140625" style="439"/>
    <col min="5122" max="5122" width="73.5703125" style="439" customWidth="1"/>
    <col min="5123" max="5123" width="5.5703125" style="439" customWidth="1"/>
    <col min="5124" max="5124" width="7.85546875" style="439" customWidth="1"/>
    <col min="5125" max="5125" width="9.5703125" style="439" customWidth="1"/>
    <col min="5126" max="5126" width="11.5703125" style="439" customWidth="1"/>
    <col min="5127" max="5377" width="9.140625" style="439"/>
    <col min="5378" max="5378" width="73.5703125" style="439" customWidth="1"/>
    <col min="5379" max="5379" width="5.5703125" style="439" customWidth="1"/>
    <col min="5380" max="5380" width="7.85546875" style="439" customWidth="1"/>
    <col min="5381" max="5381" width="9.5703125" style="439" customWidth="1"/>
    <col min="5382" max="5382" width="11.5703125" style="439" customWidth="1"/>
    <col min="5383" max="5633" width="9.140625" style="439"/>
    <col min="5634" max="5634" width="73.5703125" style="439" customWidth="1"/>
    <col min="5635" max="5635" width="5.5703125" style="439" customWidth="1"/>
    <col min="5636" max="5636" width="7.85546875" style="439" customWidth="1"/>
    <col min="5637" max="5637" width="9.5703125" style="439" customWidth="1"/>
    <col min="5638" max="5638" width="11.5703125" style="439" customWidth="1"/>
    <col min="5639" max="5889" width="9.140625" style="439"/>
    <col min="5890" max="5890" width="73.5703125" style="439" customWidth="1"/>
    <col min="5891" max="5891" width="5.5703125" style="439" customWidth="1"/>
    <col min="5892" max="5892" width="7.85546875" style="439" customWidth="1"/>
    <col min="5893" max="5893" width="9.5703125" style="439" customWidth="1"/>
    <col min="5894" max="5894" width="11.5703125" style="439" customWidth="1"/>
    <col min="5895" max="6145" width="9.140625" style="439"/>
    <col min="6146" max="6146" width="73.5703125" style="439" customWidth="1"/>
    <col min="6147" max="6147" width="5.5703125" style="439" customWidth="1"/>
    <col min="6148" max="6148" width="7.85546875" style="439" customWidth="1"/>
    <col min="6149" max="6149" width="9.5703125" style="439" customWidth="1"/>
    <col min="6150" max="6150" width="11.5703125" style="439" customWidth="1"/>
    <col min="6151" max="6401" width="9.140625" style="439"/>
    <col min="6402" max="6402" width="73.5703125" style="439" customWidth="1"/>
    <col min="6403" max="6403" width="5.5703125" style="439" customWidth="1"/>
    <col min="6404" max="6404" width="7.85546875" style="439" customWidth="1"/>
    <col min="6405" max="6405" width="9.5703125" style="439" customWidth="1"/>
    <col min="6406" max="6406" width="11.5703125" style="439" customWidth="1"/>
    <col min="6407" max="6657" width="9.140625" style="439"/>
    <col min="6658" max="6658" width="73.5703125" style="439" customWidth="1"/>
    <col min="6659" max="6659" width="5.5703125" style="439" customWidth="1"/>
    <col min="6660" max="6660" width="7.85546875" style="439" customWidth="1"/>
    <col min="6661" max="6661" width="9.5703125" style="439" customWidth="1"/>
    <col min="6662" max="6662" width="11.5703125" style="439" customWidth="1"/>
    <col min="6663" max="6913" width="9.140625" style="439"/>
    <col min="6914" max="6914" width="73.5703125" style="439" customWidth="1"/>
    <col min="6915" max="6915" width="5.5703125" style="439" customWidth="1"/>
    <col min="6916" max="6916" width="7.85546875" style="439" customWidth="1"/>
    <col min="6917" max="6917" width="9.5703125" style="439" customWidth="1"/>
    <col min="6918" max="6918" width="11.5703125" style="439" customWidth="1"/>
    <col min="6919" max="7169" width="9.140625" style="439"/>
    <col min="7170" max="7170" width="73.5703125" style="439" customWidth="1"/>
    <col min="7171" max="7171" width="5.5703125" style="439" customWidth="1"/>
    <col min="7172" max="7172" width="7.85546875" style="439" customWidth="1"/>
    <col min="7173" max="7173" width="9.5703125" style="439" customWidth="1"/>
    <col min="7174" max="7174" width="11.5703125" style="439" customWidth="1"/>
    <col min="7175" max="7425" width="9.140625" style="439"/>
    <col min="7426" max="7426" width="73.5703125" style="439" customWidth="1"/>
    <col min="7427" max="7427" width="5.5703125" style="439" customWidth="1"/>
    <col min="7428" max="7428" width="7.85546875" style="439" customWidth="1"/>
    <col min="7429" max="7429" width="9.5703125" style="439" customWidth="1"/>
    <col min="7430" max="7430" width="11.5703125" style="439" customWidth="1"/>
    <col min="7431" max="7681" width="9.140625" style="439"/>
    <col min="7682" max="7682" width="73.5703125" style="439" customWidth="1"/>
    <col min="7683" max="7683" width="5.5703125" style="439" customWidth="1"/>
    <col min="7684" max="7684" width="7.85546875" style="439" customWidth="1"/>
    <col min="7685" max="7685" width="9.5703125" style="439" customWidth="1"/>
    <col min="7686" max="7686" width="11.5703125" style="439" customWidth="1"/>
    <col min="7687" max="7937" width="9.140625" style="439"/>
    <col min="7938" max="7938" width="73.5703125" style="439" customWidth="1"/>
    <col min="7939" max="7939" width="5.5703125" style="439" customWidth="1"/>
    <col min="7940" max="7940" width="7.85546875" style="439" customWidth="1"/>
    <col min="7941" max="7941" width="9.5703125" style="439" customWidth="1"/>
    <col min="7942" max="7942" width="11.5703125" style="439" customWidth="1"/>
    <col min="7943" max="8193" width="9.140625" style="439"/>
    <col min="8194" max="8194" width="73.5703125" style="439" customWidth="1"/>
    <col min="8195" max="8195" width="5.5703125" style="439" customWidth="1"/>
    <col min="8196" max="8196" width="7.85546875" style="439" customWidth="1"/>
    <col min="8197" max="8197" width="9.5703125" style="439" customWidth="1"/>
    <col min="8198" max="8198" width="11.5703125" style="439" customWidth="1"/>
    <col min="8199" max="8449" width="9.140625" style="439"/>
    <col min="8450" max="8450" width="73.5703125" style="439" customWidth="1"/>
    <col min="8451" max="8451" width="5.5703125" style="439" customWidth="1"/>
    <col min="8452" max="8452" width="7.85546875" style="439" customWidth="1"/>
    <col min="8453" max="8453" width="9.5703125" style="439" customWidth="1"/>
    <col min="8454" max="8454" width="11.5703125" style="439" customWidth="1"/>
    <col min="8455" max="8705" width="9.140625" style="439"/>
    <col min="8706" max="8706" width="73.5703125" style="439" customWidth="1"/>
    <col min="8707" max="8707" width="5.5703125" style="439" customWidth="1"/>
    <col min="8708" max="8708" width="7.85546875" style="439" customWidth="1"/>
    <col min="8709" max="8709" width="9.5703125" style="439" customWidth="1"/>
    <col min="8710" max="8710" width="11.5703125" style="439" customWidth="1"/>
    <col min="8711" max="8961" width="9.140625" style="439"/>
    <col min="8962" max="8962" width="73.5703125" style="439" customWidth="1"/>
    <col min="8963" max="8963" width="5.5703125" style="439" customWidth="1"/>
    <col min="8964" max="8964" width="7.85546875" style="439" customWidth="1"/>
    <col min="8965" max="8965" width="9.5703125" style="439" customWidth="1"/>
    <col min="8966" max="8966" width="11.5703125" style="439" customWidth="1"/>
    <col min="8967" max="9217" width="9.140625" style="439"/>
    <col min="9218" max="9218" width="73.5703125" style="439" customWidth="1"/>
    <col min="9219" max="9219" width="5.5703125" style="439" customWidth="1"/>
    <col min="9220" max="9220" width="7.85546875" style="439" customWidth="1"/>
    <col min="9221" max="9221" width="9.5703125" style="439" customWidth="1"/>
    <col min="9222" max="9222" width="11.5703125" style="439" customWidth="1"/>
    <col min="9223" max="9473" width="9.140625" style="439"/>
    <col min="9474" max="9474" width="73.5703125" style="439" customWidth="1"/>
    <col min="9475" max="9475" width="5.5703125" style="439" customWidth="1"/>
    <col min="9476" max="9476" width="7.85546875" style="439" customWidth="1"/>
    <col min="9477" max="9477" width="9.5703125" style="439" customWidth="1"/>
    <col min="9478" max="9478" width="11.5703125" style="439" customWidth="1"/>
    <col min="9479" max="9729" width="9.140625" style="439"/>
    <col min="9730" max="9730" width="73.5703125" style="439" customWidth="1"/>
    <col min="9731" max="9731" width="5.5703125" style="439" customWidth="1"/>
    <col min="9732" max="9732" width="7.85546875" style="439" customWidth="1"/>
    <col min="9733" max="9733" width="9.5703125" style="439" customWidth="1"/>
    <col min="9734" max="9734" width="11.5703125" style="439" customWidth="1"/>
    <col min="9735" max="9985" width="9.140625" style="439"/>
    <col min="9986" max="9986" width="73.5703125" style="439" customWidth="1"/>
    <col min="9987" max="9987" width="5.5703125" style="439" customWidth="1"/>
    <col min="9988" max="9988" width="7.85546875" style="439" customWidth="1"/>
    <col min="9989" max="9989" width="9.5703125" style="439" customWidth="1"/>
    <col min="9990" max="9990" width="11.5703125" style="439" customWidth="1"/>
    <col min="9991" max="10241" width="9.140625" style="439"/>
    <col min="10242" max="10242" width="73.5703125" style="439" customWidth="1"/>
    <col min="10243" max="10243" width="5.5703125" style="439" customWidth="1"/>
    <col min="10244" max="10244" width="7.85546875" style="439" customWidth="1"/>
    <col min="10245" max="10245" width="9.5703125" style="439" customWidth="1"/>
    <col min="10246" max="10246" width="11.5703125" style="439" customWidth="1"/>
    <col min="10247" max="10497" width="9.140625" style="439"/>
    <col min="10498" max="10498" width="73.5703125" style="439" customWidth="1"/>
    <col min="10499" max="10499" width="5.5703125" style="439" customWidth="1"/>
    <col min="10500" max="10500" width="7.85546875" style="439" customWidth="1"/>
    <col min="10501" max="10501" width="9.5703125" style="439" customWidth="1"/>
    <col min="10502" max="10502" width="11.5703125" style="439" customWidth="1"/>
    <col min="10503" max="10753" width="9.140625" style="439"/>
    <col min="10754" max="10754" width="73.5703125" style="439" customWidth="1"/>
    <col min="10755" max="10755" width="5.5703125" style="439" customWidth="1"/>
    <col min="10756" max="10756" width="7.85546875" style="439" customWidth="1"/>
    <col min="10757" max="10757" width="9.5703125" style="439" customWidth="1"/>
    <col min="10758" max="10758" width="11.5703125" style="439" customWidth="1"/>
    <col min="10759" max="11009" width="9.140625" style="439"/>
    <col min="11010" max="11010" width="73.5703125" style="439" customWidth="1"/>
    <col min="11011" max="11011" width="5.5703125" style="439" customWidth="1"/>
    <col min="11012" max="11012" width="7.85546875" style="439" customWidth="1"/>
    <col min="11013" max="11013" width="9.5703125" style="439" customWidth="1"/>
    <col min="11014" max="11014" width="11.5703125" style="439" customWidth="1"/>
    <col min="11015" max="11265" width="9.140625" style="439"/>
    <col min="11266" max="11266" width="73.5703125" style="439" customWidth="1"/>
    <col min="11267" max="11267" width="5.5703125" style="439" customWidth="1"/>
    <col min="11268" max="11268" width="7.85546875" style="439" customWidth="1"/>
    <col min="11269" max="11269" width="9.5703125" style="439" customWidth="1"/>
    <col min="11270" max="11270" width="11.5703125" style="439" customWidth="1"/>
    <col min="11271" max="11521" width="9.140625" style="439"/>
    <col min="11522" max="11522" width="73.5703125" style="439" customWidth="1"/>
    <col min="11523" max="11523" width="5.5703125" style="439" customWidth="1"/>
    <col min="11524" max="11524" width="7.85546875" style="439" customWidth="1"/>
    <col min="11525" max="11525" width="9.5703125" style="439" customWidth="1"/>
    <col min="11526" max="11526" width="11.5703125" style="439" customWidth="1"/>
    <col min="11527" max="11777" width="9.140625" style="439"/>
    <col min="11778" max="11778" width="73.5703125" style="439" customWidth="1"/>
    <col min="11779" max="11779" width="5.5703125" style="439" customWidth="1"/>
    <col min="11780" max="11780" width="7.85546875" style="439" customWidth="1"/>
    <col min="11781" max="11781" width="9.5703125" style="439" customWidth="1"/>
    <col min="11782" max="11782" width="11.5703125" style="439" customWidth="1"/>
    <col min="11783" max="12033" width="9.140625" style="439"/>
    <col min="12034" max="12034" width="73.5703125" style="439" customWidth="1"/>
    <col min="12035" max="12035" width="5.5703125" style="439" customWidth="1"/>
    <col min="12036" max="12036" width="7.85546875" style="439" customWidth="1"/>
    <col min="12037" max="12037" width="9.5703125" style="439" customWidth="1"/>
    <col min="12038" max="12038" width="11.5703125" style="439" customWidth="1"/>
    <col min="12039" max="12289" width="9.140625" style="439"/>
    <col min="12290" max="12290" width="73.5703125" style="439" customWidth="1"/>
    <col min="12291" max="12291" width="5.5703125" style="439" customWidth="1"/>
    <col min="12292" max="12292" width="7.85546875" style="439" customWidth="1"/>
    <col min="12293" max="12293" width="9.5703125" style="439" customWidth="1"/>
    <col min="12294" max="12294" width="11.5703125" style="439" customWidth="1"/>
    <col min="12295" max="12545" width="9.140625" style="439"/>
    <col min="12546" max="12546" width="73.5703125" style="439" customWidth="1"/>
    <col min="12547" max="12547" width="5.5703125" style="439" customWidth="1"/>
    <col min="12548" max="12548" width="7.85546875" style="439" customWidth="1"/>
    <col min="12549" max="12549" width="9.5703125" style="439" customWidth="1"/>
    <col min="12550" max="12550" width="11.5703125" style="439" customWidth="1"/>
    <col min="12551" max="12801" width="9.140625" style="439"/>
    <col min="12802" max="12802" width="73.5703125" style="439" customWidth="1"/>
    <col min="12803" max="12803" width="5.5703125" style="439" customWidth="1"/>
    <col min="12804" max="12804" width="7.85546875" style="439" customWidth="1"/>
    <col min="12805" max="12805" width="9.5703125" style="439" customWidth="1"/>
    <col min="12806" max="12806" width="11.5703125" style="439" customWidth="1"/>
    <col min="12807" max="13057" width="9.140625" style="439"/>
    <col min="13058" max="13058" width="73.5703125" style="439" customWidth="1"/>
    <col min="13059" max="13059" width="5.5703125" style="439" customWidth="1"/>
    <col min="13060" max="13060" width="7.85546875" style="439" customWidth="1"/>
    <col min="13061" max="13061" width="9.5703125" style="439" customWidth="1"/>
    <col min="13062" max="13062" width="11.5703125" style="439" customWidth="1"/>
    <col min="13063" max="13313" width="9.140625" style="439"/>
    <col min="13314" max="13314" width="73.5703125" style="439" customWidth="1"/>
    <col min="13315" max="13315" width="5.5703125" style="439" customWidth="1"/>
    <col min="13316" max="13316" width="7.85546875" style="439" customWidth="1"/>
    <col min="13317" max="13317" width="9.5703125" style="439" customWidth="1"/>
    <col min="13318" max="13318" width="11.5703125" style="439" customWidth="1"/>
    <col min="13319" max="13569" width="9.140625" style="439"/>
    <col min="13570" max="13570" width="73.5703125" style="439" customWidth="1"/>
    <col min="13571" max="13571" width="5.5703125" style="439" customWidth="1"/>
    <col min="13572" max="13572" width="7.85546875" style="439" customWidth="1"/>
    <col min="13573" max="13573" width="9.5703125" style="439" customWidth="1"/>
    <col min="13574" max="13574" width="11.5703125" style="439" customWidth="1"/>
    <col min="13575" max="13825" width="9.140625" style="439"/>
    <col min="13826" max="13826" width="73.5703125" style="439" customWidth="1"/>
    <col min="13827" max="13827" width="5.5703125" style="439" customWidth="1"/>
    <col min="13828" max="13828" width="7.85546875" style="439" customWidth="1"/>
    <col min="13829" max="13829" width="9.5703125" style="439" customWidth="1"/>
    <col min="13830" max="13830" width="11.5703125" style="439" customWidth="1"/>
    <col min="13831" max="14081" width="9.140625" style="439"/>
    <col min="14082" max="14082" width="73.5703125" style="439" customWidth="1"/>
    <col min="14083" max="14083" width="5.5703125" style="439" customWidth="1"/>
    <col min="14084" max="14084" width="7.85546875" style="439" customWidth="1"/>
    <col min="14085" max="14085" width="9.5703125" style="439" customWidth="1"/>
    <col min="14086" max="14086" width="11.5703125" style="439" customWidth="1"/>
    <col min="14087" max="14337" width="9.140625" style="439"/>
    <col min="14338" max="14338" width="73.5703125" style="439" customWidth="1"/>
    <col min="14339" max="14339" width="5.5703125" style="439" customWidth="1"/>
    <col min="14340" max="14340" width="7.85546875" style="439" customWidth="1"/>
    <col min="14341" max="14341" width="9.5703125" style="439" customWidth="1"/>
    <col min="14342" max="14342" width="11.5703125" style="439" customWidth="1"/>
    <col min="14343" max="14593" width="9.140625" style="439"/>
    <col min="14594" max="14594" width="73.5703125" style="439" customWidth="1"/>
    <col min="14595" max="14595" width="5.5703125" style="439" customWidth="1"/>
    <col min="14596" max="14596" width="7.85546875" style="439" customWidth="1"/>
    <col min="14597" max="14597" width="9.5703125" style="439" customWidth="1"/>
    <col min="14598" max="14598" width="11.5703125" style="439" customWidth="1"/>
    <col min="14599" max="14849" width="9.140625" style="439"/>
    <col min="14850" max="14850" width="73.5703125" style="439" customWidth="1"/>
    <col min="14851" max="14851" width="5.5703125" style="439" customWidth="1"/>
    <col min="14852" max="14852" width="7.85546875" style="439" customWidth="1"/>
    <col min="14853" max="14853" width="9.5703125" style="439" customWidth="1"/>
    <col min="14854" max="14854" width="11.5703125" style="439" customWidth="1"/>
    <col min="14855" max="15105" width="9.140625" style="439"/>
    <col min="15106" max="15106" width="73.5703125" style="439" customWidth="1"/>
    <col min="15107" max="15107" width="5.5703125" style="439" customWidth="1"/>
    <col min="15108" max="15108" width="7.85546875" style="439" customWidth="1"/>
    <col min="15109" max="15109" width="9.5703125" style="439" customWidth="1"/>
    <col min="15110" max="15110" width="11.5703125" style="439" customWidth="1"/>
    <col min="15111" max="15361" width="9.140625" style="439"/>
    <col min="15362" max="15362" width="73.5703125" style="439" customWidth="1"/>
    <col min="15363" max="15363" width="5.5703125" style="439" customWidth="1"/>
    <col min="15364" max="15364" width="7.85546875" style="439" customWidth="1"/>
    <col min="15365" max="15365" width="9.5703125" style="439" customWidth="1"/>
    <col min="15366" max="15366" width="11.5703125" style="439" customWidth="1"/>
    <col min="15367" max="15617" width="9.140625" style="439"/>
    <col min="15618" max="15618" width="73.5703125" style="439" customWidth="1"/>
    <col min="15619" max="15619" width="5.5703125" style="439" customWidth="1"/>
    <col min="15620" max="15620" width="7.85546875" style="439" customWidth="1"/>
    <col min="15621" max="15621" width="9.5703125" style="439" customWidth="1"/>
    <col min="15622" max="15622" width="11.5703125" style="439" customWidth="1"/>
    <col min="15623" max="15873" width="9.140625" style="439"/>
    <col min="15874" max="15874" width="73.5703125" style="439" customWidth="1"/>
    <col min="15875" max="15875" width="5.5703125" style="439" customWidth="1"/>
    <col min="15876" max="15876" width="7.85546875" style="439" customWidth="1"/>
    <col min="15877" max="15877" width="9.5703125" style="439" customWidth="1"/>
    <col min="15878" max="15878" width="11.5703125" style="439" customWidth="1"/>
    <col min="15879" max="16129" width="9.140625" style="439"/>
    <col min="16130" max="16130" width="73.5703125" style="439" customWidth="1"/>
    <col min="16131" max="16131" width="5.5703125" style="439" customWidth="1"/>
    <col min="16132" max="16132" width="7.85546875" style="439" customWidth="1"/>
    <col min="16133" max="16133" width="9.5703125" style="439" customWidth="1"/>
    <col min="16134" max="16134" width="11.5703125" style="439" customWidth="1"/>
    <col min="16135" max="16384" width="9.140625" style="439"/>
  </cols>
  <sheetData>
    <row r="1" spans="1:6" s="415" customFormat="1" ht="18" x14ac:dyDescent="0.2">
      <c r="A1" s="413" t="s">
        <v>372</v>
      </c>
      <c r="B1" s="414" t="s">
        <v>373</v>
      </c>
      <c r="D1" s="416"/>
      <c r="E1" s="417"/>
    </row>
    <row r="2" spans="1:6" s="415" customFormat="1" ht="18" x14ac:dyDescent="0.2">
      <c r="A2" s="413"/>
      <c r="B2" s="414" t="s">
        <v>374</v>
      </c>
      <c r="D2" s="416"/>
      <c r="E2" s="417"/>
    </row>
    <row r="3" spans="1:6" s="415" customFormat="1" ht="7.5" customHeight="1" x14ac:dyDescent="0.2">
      <c r="A3" s="413"/>
      <c r="B3" s="418"/>
      <c r="D3" s="416"/>
      <c r="E3" s="417"/>
    </row>
    <row r="4" spans="1:6" s="415" customFormat="1" ht="15" x14ac:dyDescent="0.2">
      <c r="A4" s="413" t="s">
        <v>375</v>
      </c>
      <c r="B4" s="418" t="s">
        <v>376</v>
      </c>
      <c r="D4" s="416"/>
      <c r="E4" s="417"/>
    </row>
    <row r="5" spans="1:6" s="415" customFormat="1" ht="15" x14ac:dyDescent="0.2">
      <c r="A5" s="413"/>
      <c r="B5" s="418" t="s">
        <v>377</v>
      </c>
      <c r="D5" s="416"/>
      <c r="E5" s="417"/>
    </row>
    <row r="6" spans="1:6" s="415" customFormat="1" ht="7.5" customHeight="1" x14ac:dyDescent="0.2">
      <c r="A6" s="413"/>
      <c r="B6" s="418"/>
      <c r="D6" s="416"/>
      <c r="E6" s="417"/>
    </row>
    <row r="7" spans="1:6" s="415" customFormat="1" ht="15" x14ac:dyDescent="0.2">
      <c r="A7" s="413" t="s">
        <v>378</v>
      </c>
      <c r="B7" s="418" t="s">
        <v>379</v>
      </c>
      <c r="D7" s="416"/>
      <c r="E7" s="417"/>
    </row>
    <row r="8" spans="1:6" s="419" customFormat="1" ht="14.45" customHeight="1" x14ac:dyDescent="0.2">
      <c r="B8" s="420"/>
      <c r="C8" s="416"/>
      <c r="D8" s="416"/>
      <c r="E8" s="421"/>
      <c r="F8" s="416"/>
    </row>
    <row r="9" spans="1:6" customFormat="1" ht="23.25" x14ac:dyDescent="0.35">
      <c r="B9" s="422" t="s">
        <v>380</v>
      </c>
      <c r="C9" s="15"/>
      <c r="D9" s="15"/>
      <c r="E9" s="423"/>
    </row>
    <row r="10" spans="1:6" customFormat="1" ht="8.1" customHeight="1" x14ac:dyDescent="0.35">
      <c r="B10" s="422"/>
      <c r="C10" s="15"/>
      <c r="D10" s="15"/>
      <c r="E10" s="423"/>
    </row>
    <row r="11" spans="1:6" customFormat="1" ht="23.25" x14ac:dyDescent="0.35">
      <c r="B11" s="422" t="s">
        <v>381</v>
      </c>
      <c r="C11" s="15"/>
      <c r="D11" s="15"/>
      <c r="E11" s="423"/>
    </row>
    <row r="12" spans="1:6" customFormat="1" ht="8.1" customHeight="1" x14ac:dyDescent="0.35">
      <c r="B12" s="422"/>
      <c r="C12" s="15"/>
      <c r="D12" s="15"/>
      <c r="E12" s="423"/>
    </row>
    <row r="13" spans="1:6" customFormat="1" ht="23.25" x14ac:dyDescent="0.35">
      <c r="B13" s="422" t="s">
        <v>382</v>
      </c>
      <c r="C13" s="15"/>
      <c r="D13" s="15"/>
      <c r="E13" s="423"/>
    </row>
    <row r="14" spans="1:6" customFormat="1" ht="11.25" customHeight="1" x14ac:dyDescent="0.2">
      <c r="C14" s="15"/>
      <c r="D14" s="15"/>
      <c r="E14" s="423"/>
    </row>
    <row r="15" spans="1:6" s="424" customFormat="1" ht="18" customHeight="1" x14ac:dyDescent="0.2">
      <c r="B15" s="425" t="s">
        <v>383</v>
      </c>
      <c r="C15" s="522">
        <f>F31</f>
        <v>0</v>
      </c>
      <c r="D15" s="522"/>
      <c r="E15" s="18"/>
    </row>
    <row r="16" spans="1:6" s="424" customFormat="1" ht="4.5" customHeight="1" x14ac:dyDescent="0.2">
      <c r="B16" s="425"/>
      <c r="C16" s="426"/>
      <c r="D16" s="427"/>
      <c r="E16" s="18"/>
    </row>
    <row r="17" spans="1:6" s="424" customFormat="1" ht="18" customHeight="1" x14ac:dyDescent="0.2">
      <c r="B17" s="425" t="s">
        <v>384</v>
      </c>
      <c r="C17" s="522">
        <f>F94</f>
        <v>0</v>
      </c>
      <c r="D17" s="522"/>
      <c r="E17" s="18"/>
    </row>
    <row r="18" spans="1:6" s="424" customFormat="1" ht="4.5" customHeight="1" x14ac:dyDescent="0.2">
      <c r="B18" s="425"/>
      <c r="C18" s="426"/>
      <c r="D18" s="427"/>
      <c r="E18" s="18"/>
    </row>
    <row r="19" spans="1:6" s="424" customFormat="1" ht="16.5" customHeight="1" x14ac:dyDescent="0.2">
      <c r="B19" s="425" t="s">
        <v>385</v>
      </c>
      <c r="C19" s="522">
        <f>F110</f>
        <v>0</v>
      </c>
      <c r="D19" s="522"/>
      <c r="E19" s="18"/>
    </row>
    <row r="20" spans="1:6" s="424" customFormat="1" ht="16.5" customHeight="1" x14ac:dyDescent="0.2">
      <c r="B20" s="425" t="s">
        <v>386</v>
      </c>
      <c r="C20" s="522">
        <f>F135</f>
        <v>0</v>
      </c>
      <c r="D20" s="522"/>
      <c r="E20" s="18"/>
    </row>
    <row r="21" spans="1:6" s="424" customFormat="1" ht="4.5" customHeight="1" x14ac:dyDescent="0.2">
      <c r="B21" s="425"/>
      <c r="C21" s="426"/>
      <c r="D21" s="427"/>
      <c r="E21" s="18"/>
    </row>
    <row r="22" spans="1:6" s="424" customFormat="1" ht="18" customHeight="1" x14ac:dyDescent="0.2">
      <c r="B22" s="425" t="s">
        <v>387</v>
      </c>
      <c r="C22" s="522">
        <f>F145</f>
        <v>0</v>
      </c>
      <c r="D22" s="522"/>
      <c r="E22" s="18"/>
    </row>
    <row r="23" spans="1:6" s="424" customFormat="1" ht="4.5" customHeight="1" x14ac:dyDescent="0.2">
      <c r="B23" s="425"/>
      <c r="C23" s="426"/>
      <c r="D23" s="427"/>
      <c r="E23" s="18"/>
    </row>
    <row r="24" spans="1:6" s="428" customFormat="1" ht="19.5" customHeight="1" x14ac:dyDescent="0.2">
      <c r="B24" s="92" t="s">
        <v>388</v>
      </c>
      <c r="C24" s="523">
        <f>SUM(C15:C23)</f>
        <v>0</v>
      </c>
      <c r="D24" s="524"/>
      <c r="E24" s="429">
        <f>C24</f>
        <v>0</v>
      </c>
    </row>
    <row r="25" spans="1:6" s="428" customFormat="1" ht="24.6" customHeight="1" x14ac:dyDescent="0.2">
      <c r="B25" s="92"/>
      <c r="C25" s="430"/>
      <c r="D25" s="424"/>
    </row>
    <row r="26" spans="1:6" s="415" customFormat="1" ht="21.95" customHeight="1" x14ac:dyDescent="0.2">
      <c r="A26" s="420" t="s">
        <v>389</v>
      </c>
      <c r="C26" s="416"/>
      <c r="D26" s="416"/>
      <c r="E26" s="419"/>
      <c r="F26" s="416"/>
    </row>
    <row r="27" spans="1:6" s="415" customFormat="1" ht="26.85" customHeight="1" x14ac:dyDescent="0.2">
      <c r="A27" s="431" t="s">
        <v>390</v>
      </c>
      <c r="B27" s="431" t="s">
        <v>391</v>
      </c>
      <c r="C27" s="432" t="s">
        <v>392</v>
      </c>
      <c r="D27" s="431" t="s">
        <v>393</v>
      </c>
      <c r="E27" s="433" t="s">
        <v>394</v>
      </c>
      <c r="F27" s="431" t="s">
        <v>395</v>
      </c>
    </row>
    <row r="28" spans="1:6" ht="86.45" customHeight="1" x14ac:dyDescent="0.2">
      <c r="A28" s="434" t="s">
        <v>276</v>
      </c>
      <c r="B28" s="435" t="s">
        <v>396</v>
      </c>
      <c r="C28" s="436" t="s">
        <v>278</v>
      </c>
      <c r="D28" s="15">
        <v>1</v>
      </c>
      <c r="E28" s="437">
        <v>0</v>
      </c>
      <c r="F28" s="438">
        <f>D28*E28</f>
        <v>0</v>
      </c>
    </row>
    <row r="29" spans="1:6" ht="95.45" customHeight="1" x14ac:dyDescent="0.2">
      <c r="A29" s="434" t="s">
        <v>282</v>
      </c>
      <c r="B29" s="440" t="s">
        <v>397</v>
      </c>
      <c r="C29" s="436" t="s">
        <v>278</v>
      </c>
      <c r="D29" s="15">
        <v>1</v>
      </c>
      <c r="E29" s="437">
        <v>0</v>
      </c>
      <c r="F29" s="438">
        <f>D29*E29</f>
        <v>0</v>
      </c>
    </row>
    <row r="30" spans="1:6" s="415" customFormat="1" ht="18.95" customHeight="1" x14ac:dyDescent="0.2">
      <c r="A30" s="434" t="s">
        <v>398</v>
      </c>
      <c r="B30" s="441" t="s">
        <v>399</v>
      </c>
      <c r="C30" s="416" t="s">
        <v>278</v>
      </c>
      <c r="D30" s="416">
        <v>2</v>
      </c>
      <c r="E30" s="437">
        <v>0</v>
      </c>
      <c r="F30" s="438">
        <f>D30*E30</f>
        <v>0</v>
      </c>
    </row>
    <row r="31" spans="1:6" customFormat="1" ht="21.95" customHeight="1" x14ac:dyDescent="0.2">
      <c r="A31" s="436" t="s">
        <v>262</v>
      </c>
      <c r="B31" s="425" t="s">
        <v>29</v>
      </c>
      <c r="C31" s="442"/>
      <c r="D31" s="443"/>
      <c r="E31" s="444"/>
      <c r="F31" s="444">
        <f>SUM(F28:F29)</f>
        <v>0</v>
      </c>
    </row>
    <row r="32" spans="1:6" customFormat="1" ht="27.95" customHeight="1" x14ac:dyDescent="0.2">
      <c r="B32" s="425"/>
      <c r="C32" s="442"/>
      <c r="D32" s="443"/>
      <c r="E32" s="444"/>
      <c r="F32" s="444"/>
    </row>
    <row r="33" spans="1:6" s="415" customFormat="1" ht="21.95" customHeight="1" x14ac:dyDescent="0.2">
      <c r="A33" s="420" t="s">
        <v>384</v>
      </c>
      <c r="C33" s="416"/>
      <c r="D33" s="416"/>
      <c r="E33" s="419"/>
      <c r="F33" s="416"/>
    </row>
    <row r="34" spans="1:6" s="415" customFormat="1" ht="26.85" customHeight="1" x14ac:dyDescent="0.2">
      <c r="A34" s="431" t="s">
        <v>400</v>
      </c>
      <c r="B34" s="431" t="s">
        <v>401</v>
      </c>
      <c r="C34" s="432" t="s">
        <v>392</v>
      </c>
      <c r="D34" s="431" t="s">
        <v>393</v>
      </c>
      <c r="E34" s="433" t="s">
        <v>394</v>
      </c>
      <c r="F34" s="431" t="s">
        <v>395</v>
      </c>
    </row>
    <row r="35" spans="1:6" s="415" customFormat="1" ht="45" customHeight="1" x14ac:dyDescent="0.2">
      <c r="A35" s="434" t="s">
        <v>276</v>
      </c>
      <c r="B35" s="441" t="s">
        <v>402</v>
      </c>
      <c r="C35" s="416" t="s">
        <v>278</v>
      </c>
      <c r="D35" s="445">
        <v>1</v>
      </c>
      <c r="E35" s="437">
        <v>0</v>
      </c>
      <c r="F35" s="438">
        <f t="shared" ref="F35:F93" si="0">D35*E35</f>
        <v>0</v>
      </c>
    </row>
    <row r="36" spans="1:6" s="415" customFormat="1" ht="18.95" customHeight="1" x14ac:dyDescent="0.2">
      <c r="A36" s="434" t="s">
        <v>282</v>
      </c>
      <c r="B36" s="441" t="s">
        <v>403</v>
      </c>
      <c r="C36" s="416" t="s">
        <v>278</v>
      </c>
      <c r="D36" s="416">
        <v>1</v>
      </c>
      <c r="E36" s="437">
        <v>0</v>
      </c>
      <c r="F36" s="438">
        <f t="shared" si="0"/>
        <v>0</v>
      </c>
    </row>
    <row r="37" spans="1:6" s="415" customFormat="1" ht="18.95" customHeight="1" x14ac:dyDescent="0.2">
      <c r="A37" s="434" t="s">
        <v>404</v>
      </c>
      <c r="B37" s="441" t="s">
        <v>405</v>
      </c>
      <c r="C37" s="416" t="s">
        <v>278</v>
      </c>
      <c r="D37" s="416">
        <v>2</v>
      </c>
      <c r="E37" s="437">
        <v>0</v>
      </c>
      <c r="F37" s="438">
        <f t="shared" si="0"/>
        <v>0</v>
      </c>
    </row>
    <row r="38" spans="1:6" s="415" customFormat="1" ht="18.95" customHeight="1" x14ac:dyDescent="0.2">
      <c r="A38" s="434" t="s">
        <v>406</v>
      </c>
      <c r="B38" s="441" t="s">
        <v>407</v>
      </c>
      <c r="C38" s="416" t="s">
        <v>278</v>
      </c>
      <c r="D38" s="416">
        <v>2</v>
      </c>
      <c r="E38" s="437">
        <v>0</v>
      </c>
      <c r="F38" s="438">
        <f t="shared" si="0"/>
        <v>0</v>
      </c>
    </row>
    <row r="39" spans="1:6" s="415" customFormat="1" ht="18.95" customHeight="1" x14ac:dyDescent="0.2">
      <c r="A39" s="434" t="s">
        <v>350</v>
      </c>
      <c r="B39" s="441" t="s">
        <v>408</v>
      </c>
      <c r="C39" s="416" t="s">
        <v>183</v>
      </c>
      <c r="D39" s="416">
        <v>55</v>
      </c>
      <c r="E39" s="437">
        <v>0</v>
      </c>
      <c r="F39" s="438">
        <f t="shared" si="0"/>
        <v>0</v>
      </c>
    </row>
    <row r="40" spans="1:6" s="415" customFormat="1" ht="18.95" customHeight="1" x14ac:dyDescent="0.2">
      <c r="A40" s="434" t="s">
        <v>353</v>
      </c>
      <c r="B40" s="441" t="s">
        <v>409</v>
      </c>
      <c r="C40" s="416" t="s">
        <v>183</v>
      </c>
      <c r="D40" s="416">
        <v>60</v>
      </c>
      <c r="E40" s="437">
        <v>0</v>
      </c>
      <c r="F40" s="438">
        <f t="shared" si="0"/>
        <v>0</v>
      </c>
    </row>
    <row r="41" spans="1:6" s="415" customFormat="1" ht="18.95" customHeight="1" x14ac:dyDescent="0.2">
      <c r="A41" s="434" t="s">
        <v>356</v>
      </c>
      <c r="B41" s="441" t="s">
        <v>410</v>
      </c>
      <c r="C41" s="416" t="s">
        <v>183</v>
      </c>
      <c r="D41" s="416">
        <v>35</v>
      </c>
      <c r="E41" s="437">
        <v>0</v>
      </c>
      <c r="F41" s="438">
        <f t="shared" si="0"/>
        <v>0</v>
      </c>
    </row>
    <row r="42" spans="1:6" s="415" customFormat="1" ht="18.95" customHeight="1" x14ac:dyDescent="0.2">
      <c r="A42" s="434" t="s">
        <v>359</v>
      </c>
      <c r="B42" s="441" t="s">
        <v>411</v>
      </c>
      <c r="C42" s="416" t="s">
        <v>183</v>
      </c>
      <c r="D42" s="416">
        <v>150</v>
      </c>
      <c r="E42" s="437">
        <v>0</v>
      </c>
      <c r="F42" s="438">
        <f t="shared" si="0"/>
        <v>0</v>
      </c>
    </row>
    <row r="43" spans="1:6" s="415" customFormat="1" ht="18.95" customHeight="1" x14ac:dyDescent="0.2">
      <c r="A43" s="434" t="s">
        <v>412</v>
      </c>
      <c r="B43" s="441" t="s">
        <v>413</v>
      </c>
      <c r="C43" s="416" t="s">
        <v>183</v>
      </c>
      <c r="D43" s="416">
        <v>75</v>
      </c>
      <c r="E43" s="437">
        <v>0</v>
      </c>
      <c r="F43" s="438">
        <f t="shared" si="0"/>
        <v>0</v>
      </c>
    </row>
    <row r="44" spans="1:6" s="415" customFormat="1" ht="18.95" customHeight="1" x14ac:dyDescent="0.2">
      <c r="A44" s="434" t="s">
        <v>414</v>
      </c>
      <c r="B44" s="441" t="s">
        <v>411</v>
      </c>
      <c r="C44" s="416" t="s">
        <v>183</v>
      </c>
      <c r="D44" s="416">
        <v>75</v>
      </c>
      <c r="E44" s="437">
        <v>0</v>
      </c>
      <c r="F44" s="438">
        <f t="shared" si="0"/>
        <v>0</v>
      </c>
    </row>
    <row r="45" spans="1:6" s="415" customFormat="1" ht="18.95" customHeight="1" x14ac:dyDescent="0.2">
      <c r="A45" s="434" t="s">
        <v>415</v>
      </c>
      <c r="B45" s="441" t="s">
        <v>416</v>
      </c>
      <c r="C45" s="416" t="s">
        <v>183</v>
      </c>
      <c r="D45" s="416">
        <v>10</v>
      </c>
      <c r="E45" s="437">
        <v>0</v>
      </c>
      <c r="F45" s="438">
        <f t="shared" si="0"/>
        <v>0</v>
      </c>
    </row>
    <row r="46" spans="1:6" s="415" customFormat="1" ht="18.95" customHeight="1" x14ac:dyDescent="0.2">
      <c r="A46" s="434" t="s">
        <v>417</v>
      </c>
      <c r="B46" s="441" t="s">
        <v>418</v>
      </c>
      <c r="C46" s="416" t="s">
        <v>183</v>
      </c>
      <c r="D46" s="416">
        <v>8</v>
      </c>
      <c r="E46" s="437">
        <v>0</v>
      </c>
      <c r="F46" s="438">
        <f t="shared" si="0"/>
        <v>0</v>
      </c>
    </row>
    <row r="47" spans="1:6" s="415" customFormat="1" ht="18.95" customHeight="1" x14ac:dyDescent="0.2">
      <c r="A47" s="434" t="s">
        <v>419</v>
      </c>
      <c r="B47" s="441" t="s">
        <v>420</v>
      </c>
      <c r="C47" s="416" t="s">
        <v>183</v>
      </c>
      <c r="D47" s="416">
        <v>70</v>
      </c>
      <c r="E47" s="437">
        <v>0</v>
      </c>
      <c r="F47" s="438">
        <f t="shared" si="0"/>
        <v>0</v>
      </c>
    </row>
    <row r="48" spans="1:6" s="415" customFormat="1" ht="18.95" customHeight="1" x14ac:dyDescent="0.2">
      <c r="A48" s="434" t="s">
        <v>421</v>
      </c>
      <c r="B48" s="441" t="s">
        <v>422</v>
      </c>
      <c r="C48" s="416" t="s">
        <v>183</v>
      </c>
      <c r="D48" s="416">
        <v>10</v>
      </c>
      <c r="E48" s="437">
        <v>0</v>
      </c>
      <c r="F48" s="438">
        <f t="shared" si="0"/>
        <v>0</v>
      </c>
    </row>
    <row r="49" spans="1:6" s="415" customFormat="1" ht="18.95" customHeight="1" x14ac:dyDescent="0.2">
      <c r="A49" s="434" t="s">
        <v>423</v>
      </c>
      <c r="B49" s="441" t="s">
        <v>424</v>
      </c>
      <c r="C49" s="416" t="s">
        <v>183</v>
      </c>
      <c r="D49" s="416">
        <v>6</v>
      </c>
      <c r="E49" s="437">
        <v>0</v>
      </c>
      <c r="F49" s="438">
        <f t="shared" si="0"/>
        <v>0</v>
      </c>
    </row>
    <row r="50" spans="1:6" s="415" customFormat="1" ht="18.95" customHeight="1" x14ac:dyDescent="0.2">
      <c r="A50" s="434" t="s">
        <v>425</v>
      </c>
      <c r="B50" s="441" t="s">
        <v>426</v>
      </c>
      <c r="C50" s="416" t="s">
        <v>183</v>
      </c>
      <c r="D50" s="416">
        <v>104</v>
      </c>
      <c r="E50" s="437">
        <v>0</v>
      </c>
      <c r="F50" s="438">
        <f t="shared" si="0"/>
        <v>0</v>
      </c>
    </row>
    <row r="51" spans="1:6" s="415" customFormat="1" ht="18.95" customHeight="1" x14ac:dyDescent="0.2">
      <c r="A51" s="434" t="s">
        <v>427</v>
      </c>
      <c r="B51" s="441" t="s">
        <v>428</v>
      </c>
      <c r="C51" s="416" t="s">
        <v>183</v>
      </c>
      <c r="D51" s="416">
        <v>12</v>
      </c>
      <c r="E51" s="437">
        <v>0</v>
      </c>
      <c r="F51" s="438">
        <f t="shared" si="0"/>
        <v>0</v>
      </c>
    </row>
    <row r="52" spans="1:6" s="415" customFormat="1" ht="18.95" customHeight="1" x14ac:dyDescent="0.2">
      <c r="A52" s="434" t="s">
        <v>429</v>
      </c>
      <c r="B52" s="441" t="s">
        <v>430</v>
      </c>
      <c r="C52" s="416" t="s">
        <v>183</v>
      </c>
      <c r="D52" s="416">
        <v>12</v>
      </c>
      <c r="E52" s="437">
        <v>0</v>
      </c>
      <c r="F52" s="438">
        <f t="shared" si="0"/>
        <v>0</v>
      </c>
    </row>
    <row r="53" spans="1:6" s="415" customFormat="1" ht="18.95" customHeight="1" x14ac:dyDescent="0.2">
      <c r="A53" s="434" t="s">
        <v>431</v>
      </c>
      <c r="B53" s="441" t="s">
        <v>432</v>
      </c>
      <c r="C53" s="416" t="s">
        <v>183</v>
      </c>
      <c r="D53" s="416">
        <v>85</v>
      </c>
      <c r="E53" s="437">
        <v>0</v>
      </c>
      <c r="F53" s="438">
        <f t="shared" si="0"/>
        <v>0</v>
      </c>
    </row>
    <row r="54" spans="1:6" s="415" customFormat="1" ht="18.95" customHeight="1" x14ac:dyDescent="0.2">
      <c r="A54" s="434" t="s">
        <v>433</v>
      </c>
      <c r="B54" s="441" t="s">
        <v>434</v>
      </c>
      <c r="C54" s="416" t="s">
        <v>183</v>
      </c>
      <c r="D54" s="416">
        <v>12</v>
      </c>
      <c r="E54" s="437">
        <v>0</v>
      </c>
      <c r="F54" s="438">
        <f t="shared" si="0"/>
        <v>0</v>
      </c>
    </row>
    <row r="55" spans="1:6" s="415" customFormat="1" ht="18.95" customHeight="1" x14ac:dyDescent="0.2">
      <c r="A55" s="434" t="s">
        <v>435</v>
      </c>
      <c r="B55" s="441" t="s">
        <v>436</v>
      </c>
      <c r="C55" s="416" t="s">
        <v>183</v>
      </c>
      <c r="D55" s="416">
        <v>5</v>
      </c>
      <c r="E55" s="437">
        <v>0</v>
      </c>
      <c r="F55" s="438">
        <f t="shared" si="0"/>
        <v>0</v>
      </c>
    </row>
    <row r="56" spans="1:6" s="415" customFormat="1" ht="18.95" customHeight="1" x14ac:dyDescent="0.2">
      <c r="A56" s="434" t="s">
        <v>437</v>
      </c>
      <c r="B56" s="441" t="s">
        <v>438</v>
      </c>
      <c r="C56" s="416" t="s">
        <v>183</v>
      </c>
      <c r="D56" s="416">
        <v>12</v>
      </c>
      <c r="E56" s="437">
        <v>0</v>
      </c>
      <c r="F56" s="438">
        <f t="shared" si="0"/>
        <v>0</v>
      </c>
    </row>
    <row r="57" spans="1:6" customFormat="1" ht="33" customHeight="1" x14ac:dyDescent="0.2">
      <c r="A57" s="434" t="s">
        <v>439</v>
      </c>
      <c r="B57" s="446" t="s">
        <v>440</v>
      </c>
      <c r="C57" s="15" t="s">
        <v>278</v>
      </c>
      <c r="D57" s="15">
        <v>1</v>
      </c>
      <c r="E57" s="437">
        <v>0</v>
      </c>
      <c r="F57" s="438">
        <f t="shared" si="0"/>
        <v>0</v>
      </c>
    </row>
    <row r="58" spans="1:6" s="415" customFormat="1" ht="18.95" customHeight="1" x14ac:dyDescent="0.2">
      <c r="A58" s="434" t="s">
        <v>441</v>
      </c>
      <c r="B58" s="441" t="s">
        <v>442</v>
      </c>
      <c r="C58" s="416" t="s">
        <v>278</v>
      </c>
      <c r="D58" s="416">
        <v>1</v>
      </c>
      <c r="E58" s="437">
        <v>0</v>
      </c>
      <c r="F58" s="438">
        <f t="shared" si="0"/>
        <v>0</v>
      </c>
    </row>
    <row r="59" spans="1:6" s="415" customFormat="1" ht="18.95" customHeight="1" x14ac:dyDescent="0.2">
      <c r="A59" s="434" t="s">
        <v>443</v>
      </c>
      <c r="B59" s="441" t="s">
        <v>444</v>
      </c>
      <c r="C59" s="416" t="s">
        <v>141</v>
      </c>
      <c r="D59" s="416">
        <v>0.1</v>
      </c>
      <c r="E59" s="437">
        <v>0</v>
      </c>
      <c r="F59" s="438">
        <f t="shared" si="0"/>
        <v>0</v>
      </c>
    </row>
    <row r="60" spans="1:6" s="415" customFormat="1" ht="18.95" customHeight="1" x14ac:dyDescent="0.2">
      <c r="A60" s="434" t="s">
        <v>445</v>
      </c>
      <c r="B60" s="441" t="s">
        <v>446</v>
      </c>
      <c r="C60" s="416" t="s">
        <v>141</v>
      </c>
      <c r="D60" s="416">
        <v>0.1</v>
      </c>
      <c r="E60" s="437">
        <v>0</v>
      </c>
      <c r="F60" s="438">
        <f>D60*E60</f>
        <v>0</v>
      </c>
    </row>
    <row r="61" spans="1:6" customFormat="1" ht="33" customHeight="1" x14ac:dyDescent="0.2">
      <c r="A61" s="434" t="s">
        <v>447</v>
      </c>
      <c r="B61" s="446" t="s">
        <v>448</v>
      </c>
      <c r="C61" s="15" t="s">
        <v>278</v>
      </c>
      <c r="D61" s="15">
        <v>54</v>
      </c>
      <c r="E61" s="437">
        <v>0</v>
      </c>
      <c r="F61" s="438">
        <f t="shared" si="0"/>
        <v>0</v>
      </c>
    </row>
    <row r="62" spans="1:6" s="415" customFormat="1" ht="18.95" customHeight="1" x14ac:dyDescent="0.2">
      <c r="A62" s="434" t="s">
        <v>449</v>
      </c>
      <c r="B62" s="441" t="s">
        <v>450</v>
      </c>
      <c r="C62" s="15" t="s">
        <v>278</v>
      </c>
      <c r="D62" s="416">
        <v>54</v>
      </c>
      <c r="E62" s="437">
        <v>0</v>
      </c>
      <c r="F62" s="438">
        <f t="shared" si="0"/>
        <v>0</v>
      </c>
    </row>
    <row r="63" spans="1:6" s="415" customFormat="1" ht="18.95" customHeight="1" x14ac:dyDescent="0.2">
      <c r="A63" s="434" t="s">
        <v>451</v>
      </c>
      <c r="B63" s="441" t="s">
        <v>452</v>
      </c>
      <c r="C63" s="15" t="s">
        <v>183</v>
      </c>
      <c r="D63" s="416">
        <v>30</v>
      </c>
      <c r="E63" s="437">
        <v>0</v>
      </c>
      <c r="F63" s="438">
        <f t="shared" si="0"/>
        <v>0</v>
      </c>
    </row>
    <row r="64" spans="1:6" s="415" customFormat="1" ht="18.95" customHeight="1" x14ac:dyDescent="0.2">
      <c r="A64" s="434" t="s">
        <v>453</v>
      </c>
      <c r="B64" s="441" t="s">
        <v>454</v>
      </c>
      <c r="C64" s="15" t="s">
        <v>183</v>
      </c>
      <c r="D64" s="416">
        <v>30</v>
      </c>
      <c r="E64" s="437">
        <v>0</v>
      </c>
      <c r="F64" s="438">
        <f>D64*E64</f>
        <v>0</v>
      </c>
    </row>
    <row r="65" spans="1:6" customFormat="1" ht="33" customHeight="1" x14ac:dyDescent="0.2">
      <c r="A65" s="434" t="s">
        <v>455</v>
      </c>
      <c r="B65" s="446" t="s">
        <v>456</v>
      </c>
      <c r="C65" s="15" t="s">
        <v>278</v>
      </c>
      <c r="D65" s="15">
        <v>930</v>
      </c>
      <c r="E65" s="437">
        <v>0</v>
      </c>
      <c r="F65" s="438">
        <f t="shared" si="0"/>
        <v>0</v>
      </c>
    </row>
    <row r="66" spans="1:6" customFormat="1" ht="33" customHeight="1" x14ac:dyDescent="0.2">
      <c r="A66" s="434" t="s">
        <v>457</v>
      </c>
      <c r="B66" s="446" t="s">
        <v>456</v>
      </c>
      <c r="C66" s="15" t="s">
        <v>278</v>
      </c>
      <c r="D66" s="15">
        <v>230</v>
      </c>
      <c r="E66" s="437">
        <v>0</v>
      </c>
      <c r="F66" s="438">
        <f t="shared" si="0"/>
        <v>0</v>
      </c>
    </row>
    <row r="67" spans="1:6" s="415" customFormat="1" ht="18.95" customHeight="1" x14ac:dyDescent="0.2">
      <c r="A67" s="434" t="s">
        <v>458</v>
      </c>
      <c r="B67" s="441" t="s">
        <v>459</v>
      </c>
      <c r="C67" s="416" t="s">
        <v>278</v>
      </c>
      <c r="D67" s="416">
        <v>1160</v>
      </c>
      <c r="E67" s="437">
        <v>0</v>
      </c>
      <c r="F67" s="438">
        <f>D67*E67</f>
        <v>0</v>
      </c>
    </row>
    <row r="68" spans="1:6" s="415" customFormat="1" ht="18.95" customHeight="1" x14ac:dyDescent="0.2">
      <c r="A68" s="434" t="s">
        <v>460</v>
      </c>
      <c r="B68" s="441" t="s">
        <v>461</v>
      </c>
      <c r="C68" s="416" t="s">
        <v>278</v>
      </c>
      <c r="D68" s="416">
        <v>2</v>
      </c>
      <c r="E68" s="437">
        <v>0</v>
      </c>
      <c r="F68" s="438">
        <f t="shared" si="0"/>
        <v>0</v>
      </c>
    </row>
    <row r="69" spans="1:6" s="415" customFormat="1" ht="18.95" customHeight="1" x14ac:dyDescent="0.2">
      <c r="A69" s="434" t="s">
        <v>462</v>
      </c>
      <c r="B69" s="441" t="s">
        <v>463</v>
      </c>
      <c r="C69" s="416" t="s">
        <v>278</v>
      </c>
      <c r="D69" s="416">
        <v>2</v>
      </c>
      <c r="E69" s="437">
        <v>0</v>
      </c>
      <c r="F69" s="438">
        <f t="shared" si="0"/>
        <v>0</v>
      </c>
    </row>
    <row r="70" spans="1:6" s="415" customFormat="1" ht="18.95" customHeight="1" x14ac:dyDescent="0.2">
      <c r="A70" s="434" t="s">
        <v>464</v>
      </c>
      <c r="B70" s="441" t="s">
        <v>465</v>
      </c>
      <c r="C70" s="416" t="s">
        <v>183</v>
      </c>
      <c r="D70" s="416">
        <v>5</v>
      </c>
      <c r="E70" s="437">
        <v>0</v>
      </c>
      <c r="F70" s="438">
        <f t="shared" si="0"/>
        <v>0</v>
      </c>
    </row>
    <row r="71" spans="1:6" s="415" customFormat="1" ht="18.95" customHeight="1" x14ac:dyDescent="0.2">
      <c r="A71" s="434" t="s">
        <v>466</v>
      </c>
      <c r="B71" s="441" t="s">
        <v>467</v>
      </c>
      <c r="C71" s="416" t="s">
        <v>183</v>
      </c>
      <c r="D71" s="416">
        <v>5</v>
      </c>
      <c r="E71" s="437">
        <v>0</v>
      </c>
      <c r="F71" s="438">
        <f t="shared" si="0"/>
        <v>0</v>
      </c>
    </row>
    <row r="72" spans="1:6" s="415" customFormat="1" ht="18.95" customHeight="1" x14ac:dyDescent="0.2">
      <c r="A72" s="434" t="s">
        <v>468</v>
      </c>
      <c r="B72" s="441" t="s">
        <v>469</v>
      </c>
      <c r="C72" s="416" t="s">
        <v>278</v>
      </c>
      <c r="D72" s="416">
        <v>14</v>
      </c>
      <c r="E72" s="437">
        <v>0</v>
      </c>
      <c r="F72" s="438">
        <f t="shared" si="0"/>
        <v>0</v>
      </c>
    </row>
    <row r="73" spans="1:6" s="415" customFormat="1" ht="18.95" customHeight="1" x14ac:dyDescent="0.2">
      <c r="A73" s="434" t="s">
        <v>470</v>
      </c>
      <c r="B73" s="441" t="s">
        <v>471</v>
      </c>
      <c r="C73" s="416" t="s">
        <v>278</v>
      </c>
      <c r="D73" s="416">
        <v>12</v>
      </c>
      <c r="E73" s="437">
        <v>0</v>
      </c>
      <c r="F73" s="438">
        <f t="shared" si="0"/>
        <v>0</v>
      </c>
    </row>
    <row r="74" spans="1:6" s="415" customFormat="1" ht="18.95" customHeight="1" x14ac:dyDescent="0.2">
      <c r="A74" s="434" t="s">
        <v>472</v>
      </c>
      <c r="B74" s="441" t="s">
        <v>473</v>
      </c>
      <c r="C74" s="416" t="s">
        <v>141</v>
      </c>
      <c r="D74" s="416">
        <v>13</v>
      </c>
      <c r="E74" s="437">
        <v>0</v>
      </c>
      <c r="F74" s="438">
        <f t="shared" si="0"/>
        <v>0</v>
      </c>
    </row>
    <row r="75" spans="1:6" s="415" customFormat="1" ht="18.95" customHeight="1" x14ac:dyDescent="0.2">
      <c r="A75" s="434" t="s">
        <v>474</v>
      </c>
      <c r="B75" s="441" t="s">
        <v>475</v>
      </c>
      <c r="C75" s="416" t="s">
        <v>278</v>
      </c>
      <c r="D75" s="416">
        <v>1</v>
      </c>
      <c r="E75" s="437">
        <v>0</v>
      </c>
      <c r="F75" s="438">
        <f t="shared" si="0"/>
        <v>0</v>
      </c>
    </row>
    <row r="76" spans="1:6" s="415" customFormat="1" ht="18.95" customHeight="1" x14ac:dyDescent="0.2">
      <c r="A76" s="434" t="s">
        <v>476</v>
      </c>
      <c r="B76" s="441" t="s">
        <v>477</v>
      </c>
      <c r="C76" s="416" t="s">
        <v>278</v>
      </c>
      <c r="D76" s="416">
        <v>12</v>
      </c>
      <c r="E76" s="437">
        <v>0</v>
      </c>
      <c r="F76" s="438">
        <f t="shared" si="0"/>
        <v>0</v>
      </c>
    </row>
    <row r="77" spans="1:6" s="415" customFormat="1" ht="18.95" customHeight="1" x14ac:dyDescent="0.2">
      <c r="A77" s="434" t="s">
        <v>478</v>
      </c>
      <c r="B77" s="441" t="s">
        <v>479</v>
      </c>
      <c r="C77" s="416" t="s">
        <v>278</v>
      </c>
      <c r="D77" s="416">
        <v>2</v>
      </c>
      <c r="E77" s="437">
        <v>0</v>
      </c>
      <c r="F77" s="438">
        <f t="shared" si="0"/>
        <v>0</v>
      </c>
    </row>
    <row r="78" spans="1:6" s="415" customFormat="1" ht="18.95" customHeight="1" x14ac:dyDescent="0.2">
      <c r="A78" s="434" t="s">
        <v>480</v>
      </c>
      <c r="B78" s="441" t="s">
        <v>481</v>
      </c>
      <c r="C78" s="416" t="s">
        <v>278</v>
      </c>
      <c r="D78" s="416">
        <v>3</v>
      </c>
      <c r="E78" s="437">
        <v>0</v>
      </c>
      <c r="F78" s="438">
        <f t="shared" si="0"/>
        <v>0</v>
      </c>
    </row>
    <row r="79" spans="1:6" s="415" customFormat="1" ht="18.95" customHeight="1" x14ac:dyDescent="0.2">
      <c r="A79" s="434" t="s">
        <v>482</v>
      </c>
      <c r="B79" s="441" t="s">
        <v>483</v>
      </c>
      <c r="C79" s="416" t="s">
        <v>278</v>
      </c>
      <c r="D79" s="416">
        <v>7</v>
      </c>
      <c r="E79" s="437">
        <v>0</v>
      </c>
      <c r="F79" s="438">
        <f t="shared" si="0"/>
        <v>0</v>
      </c>
    </row>
    <row r="80" spans="1:6" s="415" customFormat="1" ht="18.95" customHeight="1" x14ac:dyDescent="0.2">
      <c r="A80" s="434" t="s">
        <v>484</v>
      </c>
      <c r="B80" s="441" t="s">
        <v>485</v>
      </c>
      <c r="C80" s="416" t="s">
        <v>278</v>
      </c>
      <c r="D80" s="416">
        <v>2</v>
      </c>
      <c r="E80" s="437">
        <v>0</v>
      </c>
      <c r="F80" s="438">
        <f t="shared" si="0"/>
        <v>0</v>
      </c>
    </row>
    <row r="81" spans="1:6" s="415" customFormat="1" ht="18.95" customHeight="1" x14ac:dyDescent="0.2">
      <c r="A81" s="434" t="s">
        <v>486</v>
      </c>
      <c r="B81" s="441" t="s">
        <v>487</v>
      </c>
      <c r="C81" s="416" t="s">
        <v>278</v>
      </c>
      <c r="D81" s="416">
        <v>2</v>
      </c>
      <c r="E81" s="437">
        <v>0</v>
      </c>
      <c r="F81" s="438">
        <f t="shared" si="0"/>
        <v>0</v>
      </c>
    </row>
    <row r="82" spans="1:6" s="415" customFormat="1" ht="18.95" customHeight="1" x14ac:dyDescent="0.2">
      <c r="A82" s="434" t="s">
        <v>488</v>
      </c>
      <c r="B82" s="441" t="s">
        <v>489</v>
      </c>
      <c r="C82" s="416" t="s">
        <v>278</v>
      </c>
      <c r="D82" s="416">
        <v>4</v>
      </c>
      <c r="E82" s="437">
        <v>0</v>
      </c>
      <c r="F82" s="438">
        <f t="shared" si="0"/>
        <v>0</v>
      </c>
    </row>
    <row r="83" spans="1:6" s="415" customFormat="1" ht="18.95" customHeight="1" x14ac:dyDescent="0.2">
      <c r="A83" s="434" t="s">
        <v>490</v>
      </c>
      <c r="B83" s="441" t="s">
        <v>491</v>
      </c>
      <c r="C83" s="416" t="s">
        <v>278</v>
      </c>
      <c r="D83" s="416">
        <v>4</v>
      </c>
      <c r="E83" s="437">
        <v>0</v>
      </c>
      <c r="F83" s="438">
        <f t="shared" si="0"/>
        <v>0</v>
      </c>
    </row>
    <row r="84" spans="1:6" s="415" customFormat="1" ht="18.95" customHeight="1" x14ac:dyDescent="0.2">
      <c r="A84" s="434" t="s">
        <v>492</v>
      </c>
      <c r="B84" s="441" t="s">
        <v>493</v>
      </c>
      <c r="C84" s="416" t="s">
        <v>278</v>
      </c>
      <c r="D84" s="416">
        <v>2</v>
      </c>
      <c r="E84" s="437">
        <v>0</v>
      </c>
      <c r="F84" s="438">
        <f t="shared" si="0"/>
        <v>0</v>
      </c>
    </row>
    <row r="85" spans="1:6" s="415" customFormat="1" ht="18.95" customHeight="1" x14ac:dyDescent="0.2">
      <c r="A85" s="434" t="s">
        <v>494</v>
      </c>
      <c r="B85" s="441" t="s">
        <v>495</v>
      </c>
      <c r="C85" s="416" t="s">
        <v>278</v>
      </c>
      <c r="D85" s="416">
        <v>1</v>
      </c>
      <c r="E85" s="437">
        <v>0</v>
      </c>
      <c r="F85" s="438">
        <f t="shared" si="0"/>
        <v>0</v>
      </c>
    </row>
    <row r="86" spans="1:6" s="415" customFormat="1" ht="18.95" customHeight="1" x14ac:dyDescent="0.2">
      <c r="A86" s="434" t="s">
        <v>496</v>
      </c>
      <c r="B86" s="441" t="s">
        <v>497</v>
      </c>
      <c r="C86" s="416" t="s">
        <v>278</v>
      </c>
      <c r="D86" s="416">
        <v>1</v>
      </c>
      <c r="E86" s="437">
        <v>0</v>
      </c>
      <c r="F86" s="438">
        <f t="shared" si="0"/>
        <v>0</v>
      </c>
    </row>
    <row r="87" spans="1:6" s="415" customFormat="1" ht="18.95" customHeight="1" x14ac:dyDescent="0.2">
      <c r="A87" s="434" t="s">
        <v>498</v>
      </c>
      <c r="B87" s="441" t="s">
        <v>499</v>
      </c>
      <c r="C87" s="416" t="s">
        <v>500</v>
      </c>
      <c r="D87" s="416">
        <v>1</v>
      </c>
      <c r="E87" s="437">
        <v>0</v>
      </c>
      <c r="F87" s="438">
        <f t="shared" si="0"/>
        <v>0</v>
      </c>
    </row>
    <row r="88" spans="1:6" s="415" customFormat="1" ht="18.95" customHeight="1" x14ac:dyDescent="0.2">
      <c r="A88" s="434" t="s">
        <v>501</v>
      </c>
      <c r="B88" s="441" t="s">
        <v>502</v>
      </c>
      <c r="C88" s="416" t="s">
        <v>500</v>
      </c>
      <c r="D88" s="416">
        <v>1</v>
      </c>
      <c r="E88" s="437">
        <v>0</v>
      </c>
      <c r="F88" s="438">
        <f t="shared" si="0"/>
        <v>0</v>
      </c>
    </row>
    <row r="89" spans="1:6" s="415" customFormat="1" ht="18.95" customHeight="1" x14ac:dyDescent="0.2">
      <c r="A89" s="434" t="s">
        <v>503</v>
      </c>
      <c r="B89" s="441" t="s">
        <v>504</v>
      </c>
      <c r="C89" s="416" t="s">
        <v>500</v>
      </c>
      <c r="D89" s="416">
        <v>1</v>
      </c>
      <c r="E89" s="437">
        <v>0</v>
      </c>
      <c r="F89" s="438">
        <f t="shared" si="0"/>
        <v>0</v>
      </c>
    </row>
    <row r="90" spans="1:6" s="415" customFormat="1" ht="18.95" customHeight="1" x14ac:dyDescent="0.2">
      <c r="A90" s="434" t="s">
        <v>505</v>
      </c>
      <c r="B90" s="441" t="s">
        <v>506</v>
      </c>
      <c r="C90" s="416" t="s">
        <v>278</v>
      </c>
      <c r="D90" s="416">
        <v>1</v>
      </c>
      <c r="E90" s="437">
        <v>0</v>
      </c>
      <c r="F90" s="438">
        <f t="shared" si="0"/>
        <v>0</v>
      </c>
    </row>
    <row r="91" spans="1:6" s="415" customFormat="1" ht="18.95" customHeight="1" x14ac:dyDescent="0.2">
      <c r="A91" s="434" t="s">
        <v>507</v>
      </c>
      <c r="B91" s="441" t="s">
        <v>508</v>
      </c>
      <c r="C91" s="416" t="s">
        <v>278</v>
      </c>
      <c r="D91" s="416">
        <v>1</v>
      </c>
      <c r="E91" s="437">
        <v>0</v>
      </c>
      <c r="F91" s="438">
        <f t="shared" si="0"/>
        <v>0</v>
      </c>
    </row>
    <row r="92" spans="1:6" s="415" customFormat="1" ht="18.95" customHeight="1" x14ac:dyDescent="0.2">
      <c r="A92" s="434" t="s">
        <v>509</v>
      </c>
      <c r="B92" s="441" t="s">
        <v>370</v>
      </c>
      <c r="C92" s="416" t="s">
        <v>278</v>
      </c>
      <c r="D92" s="416">
        <v>1</v>
      </c>
      <c r="E92" s="437">
        <v>0</v>
      </c>
      <c r="F92" s="438">
        <f t="shared" si="0"/>
        <v>0</v>
      </c>
    </row>
    <row r="93" spans="1:6" s="415" customFormat="1" ht="18.95" customHeight="1" x14ac:dyDescent="0.2">
      <c r="A93" s="434" t="s">
        <v>510</v>
      </c>
      <c r="B93" s="441" t="s">
        <v>511</v>
      </c>
      <c r="C93" s="416" t="s">
        <v>278</v>
      </c>
      <c r="D93" s="416">
        <v>1</v>
      </c>
      <c r="E93" s="437">
        <v>0</v>
      </c>
      <c r="F93" s="438">
        <f t="shared" si="0"/>
        <v>0</v>
      </c>
    </row>
    <row r="94" spans="1:6" s="415" customFormat="1" ht="21" customHeight="1" x14ac:dyDescent="0.2">
      <c r="A94" s="434" t="s">
        <v>512</v>
      </c>
      <c r="B94" s="447" t="s">
        <v>513</v>
      </c>
      <c r="C94" s="443"/>
      <c r="D94" s="443"/>
      <c r="E94" s="448"/>
      <c r="F94" s="444">
        <f>SUM(F35:F93)</f>
        <v>0</v>
      </c>
    </row>
    <row r="95" spans="1:6" ht="21" customHeight="1" x14ac:dyDescent="0.2"/>
    <row r="96" spans="1:6" ht="24" customHeight="1" x14ac:dyDescent="0.2">
      <c r="A96" s="449" t="s">
        <v>514</v>
      </c>
      <c r="C96" s="445"/>
      <c r="D96" s="445"/>
      <c r="E96" s="445"/>
      <c r="F96" s="445"/>
    </row>
    <row r="97" spans="1:6" s="415" customFormat="1" ht="27" customHeight="1" x14ac:dyDescent="0.2">
      <c r="A97" s="431" t="s">
        <v>400</v>
      </c>
      <c r="B97" s="431" t="s">
        <v>515</v>
      </c>
      <c r="C97" s="432" t="s">
        <v>392</v>
      </c>
      <c r="D97" s="431" t="s">
        <v>393</v>
      </c>
      <c r="E97" s="433" t="s">
        <v>394</v>
      </c>
      <c r="F97" s="431" t="s">
        <v>395</v>
      </c>
    </row>
    <row r="98" spans="1:6" customFormat="1" ht="33" customHeight="1" x14ac:dyDescent="0.2">
      <c r="A98" s="434">
        <v>1</v>
      </c>
      <c r="B98" s="446" t="s">
        <v>516</v>
      </c>
      <c r="C98" s="15" t="s">
        <v>278</v>
      </c>
      <c r="D98" s="15">
        <v>1</v>
      </c>
      <c r="E98" s="437">
        <v>0</v>
      </c>
      <c r="F98" s="438">
        <f t="shared" ref="F98:F103" si="1">D98*E98</f>
        <v>0</v>
      </c>
    </row>
    <row r="99" spans="1:6" ht="18.95" customHeight="1" x14ac:dyDescent="0.2">
      <c r="A99" s="445">
        <v>2</v>
      </c>
      <c r="B99" s="441" t="s">
        <v>517</v>
      </c>
      <c r="C99" s="445" t="s">
        <v>278</v>
      </c>
      <c r="D99" s="445">
        <v>1</v>
      </c>
      <c r="E99" s="437">
        <v>0</v>
      </c>
      <c r="F99" s="438">
        <f t="shared" si="1"/>
        <v>0</v>
      </c>
    </row>
    <row r="100" spans="1:6" ht="18.95" customHeight="1" x14ac:dyDescent="0.2">
      <c r="A100" s="445">
        <v>3</v>
      </c>
      <c r="B100" s="441" t="s">
        <v>518</v>
      </c>
      <c r="C100" s="445" t="s">
        <v>278</v>
      </c>
      <c r="D100" s="445">
        <v>2</v>
      </c>
      <c r="E100" s="437">
        <v>0</v>
      </c>
      <c r="F100" s="438">
        <f t="shared" si="1"/>
        <v>0</v>
      </c>
    </row>
    <row r="101" spans="1:6" ht="18.95" customHeight="1" x14ac:dyDescent="0.2">
      <c r="A101" s="445">
        <v>4</v>
      </c>
      <c r="B101" s="441" t="s">
        <v>519</v>
      </c>
      <c r="C101" s="445" t="s">
        <v>278</v>
      </c>
      <c r="D101" s="445">
        <v>1</v>
      </c>
      <c r="E101" s="437">
        <v>0</v>
      </c>
      <c r="F101" s="438">
        <f t="shared" si="1"/>
        <v>0</v>
      </c>
    </row>
    <row r="102" spans="1:6" ht="18.95" customHeight="1" x14ac:dyDescent="0.2">
      <c r="A102" s="445">
        <v>5</v>
      </c>
      <c r="B102" s="441" t="s">
        <v>520</v>
      </c>
      <c r="C102" s="445" t="s">
        <v>278</v>
      </c>
      <c r="D102" s="445">
        <v>2</v>
      </c>
      <c r="E102" s="437">
        <v>0</v>
      </c>
      <c r="F102" s="438">
        <f t="shared" si="1"/>
        <v>0</v>
      </c>
    </row>
    <row r="103" spans="1:6" ht="18.95" customHeight="1" x14ac:dyDescent="0.2">
      <c r="A103" s="445">
        <v>6</v>
      </c>
      <c r="B103" s="441" t="s">
        <v>521</v>
      </c>
      <c r="C103" s="445" t="s">
        <v>278</v>
      </c>
      <c r="D103" s="445">
        <v>12</v>
      </c>
      <c r="E103" s="437">
        <v>0</v>
      </c>
      <c r="F103" s="438">
        <f t="shared" si="1"/>
        <v>0</v>
      </c>
    </row>
    <row r="104" spans="1:6" ht="18.95" customHeight="1" x14ac:dyDescent="0.2">
      <c r="A104" s="445">
        <v>7</v>
      </c>
      <c r="B104" s="450" t="s">
        <v>522</v>
      </c>
      <c r="C104" s="445"/>
      <c r="D104" s="445"/>
      <c r="E104" s="438"/>
      <c r="F104" s="438">
        <f>SUM(F98:F103)</f>
        <v>0</v>
      </c>
    </row>
    <row r="105" spans="1:6" ht="18.95" customHeight="1" x14ac:dyDescent="0.2">
      <c r="A105" s="445">
        <v>8</v>
      </c>
      <c r="B105" s="450" t="s">
        <v>499</v>
      </c>
      <c r="C105" s="445" t="s">
        <v>0</v>
      </c>
      <c r="D105" s="437">
        <v>0</v>
      </c>
      <c r="E105" s="438">
        <f>F104*0.01</f>
        <v>0</v>
      </c>
      <c r="F105" s="438">
        <f>D105*E105</f>
        <v>0</v>
      </c>
    </row>
    <row r="106" spans="1:6" ht="18.95" customHeight="1" x14ac:dyDescent="0.2">
      <c r="A106" s="445">
        <v>9</v>
      </c>
      <c r="B106" s="450" t="s">
        <v>523</v>
      </c>
      <c r="C106" s="445" t="s">
        <v>0</v>
      </c>
      <c r="D106" s="437">
        <v>0</v>
      </c>
      <c r="E106" s="438">
        <f>F104*0.01</f>
        <v>0</v>
      </c>
      <c r="F106" s="438">
        <f>D106*E106</f>
        <v>0</v>
      </c>
    </row>
    <row r="107" spans="1:6" ht="18.95" customHeight="1" x14ac:dyDescent="0.2">
      <c r="A107" s="445">
        <v>10</v>
      </c>
      <c r="B107" s="441" t="s">
        <v>524</v>
      </c>
      <c r="C107" s="416" t="s">
        <v>0</v>
      </c>
      <c r="D107" s="437">
        <v>0</v>
      </c>
      <c r="E107" s="438">
        <f>F104*0.01</f>
        <v>0</v>
      </c>
      <c r="F107" s="438">
        <f>D107*E107</f>
        <v>0</v>
      </c>
    </row>
    <row r="108" spans="1:6" ht="18.95" customHeight="1" x14ac:dyDescent="0.2">
      <c r="A108" s="445">
        <v>11</v>
      </c>
      <c r="B108" s="450" t="s">
        <v>525</v>
      </c>
      <c r="C108" s="445" t="s">
        <v>278</v>
      </c>
      <c r="D108" s="445">
        <v>1</v>
      </c>
      <c r="E108" s="437">
        <v>0</v>
      </c>
      <c r="F108" s="438">
        <f>D108*E108</f>
        <v>0</v>
      </c>
    </row>
    <row r="109" spans="1:6" ht="18.95" customHeight="1" x14ac:dyDescent="0.2">
      <c r="A109" s="445">
        <v>12</v>
      </c>
      <c r="B109" s="441" t="s">
        <v>526</v>
      </c>
      <c r="C109" s="445" t="s">
        <v>278</v>
      </c>
      <c r="D109" s="445">
        <v>1</v>
      </c>
      <c r="E109" s="437">
        <v>0</v>
      </c>
      <c r="F109" s="438">
        <f>D109*E109</f>
        <v>0</v>
      </c>
    </row>
    <row r="110" spans="1:6" ht="23.25" customHeight="1" x14ac:dyDescent="0.2">
      <c r="A110" s="445">
        <v>13</v>
      </c>
      <c r="B110" s="447" t="s">
        <v>527</v>
      </c>
      <c r="C110" s="443"/>
      <c r="D110" s="443"/>
      <c r="E110" s="451"/>
      <c r="F110" s="444">
        <f>SUM(F104:F109)</f>
        <v>0</v>
      </c>
    </row>
    <row r="111" spans="1:6" ht="25.5" customHeight="1" x14ac:dyDescent="0.2"/>
    <row r="112" spans="1:6" ht="24" customHeight="1" x14ac:dyDescent="0.2">
      <c r="A112" s="449" t="s">
        <v>528</v>
      </c>
      <c r="C112" s="445"/>
      <c r="D112" s="445"/>
      <c r="E112" s="445"/>
      <c r="F112" s="445"/>
    </row>
    <row r="113" spans="1:6" s="415" customFormat="1" ht="27" customHeight="1" x14ac:dyDescent="0.2">
      <c r="A113" s="431" t="s">
        <v>400</v>
      </c>
      <c r="B113" s="431" t="s">
        <v>515</v>
      </c>
      <c r="C113" s="432" t="s">
        <v>392</v>
      </c>
      <c r="D113" s="431" t="s">
        <v>393</v>
      </c>
      <c r="E113" s="433" t="s">
        <v>394</v>
      </c>
      <c r="F113" s="431" t="s">
        <v>395</v>
      </c>
    </row>
    <row r="114" spans="1:6" customFormat="1" ht="33" customHeight="1" x14ac:dyDescent="0.2">
      <c r="A114" s="434">
        <v>1</v>
      </c>
      <c r="B114" s="446" t="s">
        <v>529</v>
      </c>
      <c r="C114" s="15" t="s">
        <v>278</v>
      </c>
      <c r="D114" s="15">
        <v>1</v>
      </c>
      <c r="E114" s="437">
        <v>0</v>
      </c>
      <c r="F114" s="438">
        <f t="shared" ref="F114:F128" si="2">D114*E114</f>
        <v>0</v>
      </c>
    </row>
    <row r="115" spans="1:6" ht="18.95" customHeight="1" x14ac:dyDescent="0.2">
      <c r="A115" s="445">
        <v>2</v>
      </c>
      <c r="B115" s="441" t="s">
        <v>530</v>
      </c>
      <c r="C115" s="445" t="s">
        <v>278</v>
      </c>
      <c r="D115" s="445">
        <v>1</v>
      </c>
      <c r="E115" s="437">
        <v>0</v>
      </c>
      <c r="F115" s="438">
        <f t="shared" si="2"/>
        <v>0</v>
      </c>
    </row>
    <row r="116" spans="1:6" customFormat="1" ht="33" customHeight="1" x14ac:dyDescent="0.2">
      <c r="A116" s="434">
        <v>3</v>
      </c>
      <c r="B116" s="446" t="s">
        <v>531</v>
      </c>
      <c r="C116" s="15" t="s">
        <v>278</v>
      </c>
      <c r="D116" s="15">
        <v>1</v>
      </c>
      <c r="E116" s="437">
        <v>0</v>
      </c>
      <c r="F116" s="438">
        <f t="shared" si="2"/>
        <v>0</v>
      </c>
    </row>
    <row r="117" spans="1:6" ht="18.95" customHeight="1" x14ac:dyDescent="0.2">
      <c r="A117" s="445">
        <v>4</v>
      </c>
      <c r="B117" s="441" t="s">
        <v>532</v>
      </c>
      <c r="C117" s="445" t="s">
        <v>278</v>
      </c>
      <c r="D117" s="445">
        <v>1</v>
      </c>
      <c r="E117" s="437">
        <v>0</v>
      </c>
      <c r="F117" s="438">
        <f t="shared" si="2"/>
        <v>0</v>
      </c>
    </row>
    <row r="118" spans="1:6" ht="18.95" customHeight="1" x14ac:dyDescent="0.2">
      <c r="A118" s="445">
        <v>5</v>
      </c>
      <c r="B118" s="441" t="s">
        <v>533</v>
      </c>
      <c r="C118" s="445" t="s">
        <v>278</v>
      </c>
      <c r="D118" s="445">
        <v>1</v>
      </c>
      <c r="E118" s="437">
        <v>0</v>
      </c>
      <c r="F118" s="438">
        <f t="shared" si="2"/>
        <v>0</v>
      </c>
    </row>
    <row r="119" spans="1:6" ht="18.95" customHeight="1" x14ac:dyDescent="0.2">
      <c r="A119" s="445">
        <v>6</v>
      </c>
      <c r="B119" s="441" t="s">
        <v>534</v>
      </c>
      <c r="C119" s="445" t="s">
        <v>278</v>
      </c>
      <c r="D119" s="445">
        <v>2</v>
      </c>
      <c r="E119" s="437">
        <v>0</v>
      </c>
      <c r="F119" s="438">
        <f t="shared" si="2"/>
        <v>0</v>
      </c>
    </row>
    <row r="120" spans="1:6" ht="18.95" customHeight="1" x14ac:dyDescent="0.2">
      <c r="A120" s="445">
        <v>7</v>
      </c>
      <c r="B120" s="441" t="s">
        <v>535</v>
      </c>
      <c r="C120" s="445" t="s">
        <v>278</v>
      </c>
      <c r="D120" s="445">
        <v>1</v>
      </c>
      <c r="E120" s="437">
        <v>0</v>
      </c>
      <c r="F120" s="438">
        <f t="shared" si="2"/>
        <v>0</v>
      </c>
    </row>
    <row r="121" spans="1:6" ht="18.95" customHeight="1" x14ac:dyDescent="0.2">
      <c r="A121" s="445">
        <v>8</v>
      </c>
      <c r="B121" s="441" t="s">
        <v>536</v>
      </c>
      <c r="C121" s="445" t="s">
        <v>278</v>
      </c>
      <c r="D121" s="445">
        <v>1</v>
      </c>
      <c r="E121" s="437">
        <v>0</v>
      </c>
      <c r="F121" s="438">
        <f t="shared" si="2"/>
        <v>0</v>
      </c>
    </row>
    <row r="122" spans="1:6" ht="18.95" customHeight="1" x14ac:dyDescent="0.2">
      <c r="A122" s="445">
        <v>9</v>
      </c>
      <c r="B122" s="441" t="s">
        <v>537</v>
      </c>
      <c r="C122" s="445" t="s">
        <v>278</v>
      </c>
      <c r="D122" s="445">
        <v>1</v>
      </c>
      <c r="E122" s="437">
        <v>0</v>
      </c>
      <c r="F122" s="438">
        <f t="shared" si="2"/>
        <v>0</v>
      </c>
    </row>
    <row r="123" spans="1:6" ht="18.95" customHeight="1" x14ac:dyDescent="0.2">
      <c r="A123" s="445">
        <v>10</v>
      </c>
      <c r="B123" s="441" t="s">
        <v>538</v>
      </c>
      <c r="C123" s="445" t="s">
        <v>278</v>
      </c>
      <c r="D123" s="445">
        <v>1</v>
      </c>
      <c r="E123" s="437">
        <v>0</v>
      </c>
      <c r="F123" s="438">
        <f t="shared" si="2"/>
        <v>0</v>
      </c>
    </row>
    <row r="124" spans="1:6" ht="18.95" customHeight="1" x14ac:dyDescent="0.2">
      <c r="A124" s="445">
        <v>11</v>
      </c>
      <c r="B124" s="441" t="s">
        <v>539</v>
      </c>
      <c r="C124" s="445" t="s">
        <v>278</v>
      </c>
      <c r="D124" s="445">
        <v>0.5</v>
      </c>
      <c r="E124" s="437">
        <v>0</v>
      </c>
      <c r="F124" s="438">
        <f t="shared" si="2"/>
        <v>0</v>
      </c>
    </row>
    <row r="125" spans="1:6" ht="18.95" customHeight="1" x14ac:dyDescent="0.2">
      <c r="A125" s="445">
        <v>12</v>
      </c>
      <c r="B125" s="441" t="s">
        <v>540</v>
      </c>
      <c r="C125" s="445" t="s">
        <v>278</v>
      </c>
      <c r="D125" s="445">
        <v>10</v>
      </c>
      <c r="E125" s="437">
        <v>0</v>
      </c>
      <c r="F125" s="438">
        <f t="shared" si="2"/>
        <v>0</v>
      </c>
    </row>
    <row r="126" spans="1:6" ht="18.95" customHeight="1" x14ac:dyDescent="0.2">
      <c r="A126" s="445">
        <v>13</v>
      </c>
      <c r="B126" s="441" t="s">
        <v>541</v>
      </c>
      <c r="C126" s="445" t="s">
        <v>278</v>
      </c>
      <c r="D126" s="445">
        <v>3</v>
      </c>
      <c r="E126" s="437">
        <v>0</v>
      </c>
      <c r="F126" s="438">
        <f t="shared" si="2"/>
        <v>0</v>
      </c>
    </row>
    <row r="127" spans="1:6" ht="18.95" customHeight="1" x14ac:dyDescent="0.2">
      <c r="A127" s="445">
        <v>14</v>
      </c>
      <c r="B127" s="441" t="s">
        <v>542</v>
      </c>
      <c r="C127" s="445" t="s">
        <v>278</v>
      </c>
      <c r="D127" s="445">
        <v>9</v>
      </c>
      <c r="E127" s="437">
        <v>0</v>
      </c>
      <c r="F127" s="438">
        <f t="shared" si="2"/>
        <v>0</v>
      </c>
    </row>
    <row r="128" spans="1:6" ht="18.95" customHeight="1" x14ac:dyDescent="0.2">
      <c r="A128" s="445">
        <v>15</v>
      </c>
      <c r="B128" s="441" t="s">
        <v>521</v>
      </c>
      <c r="C128" s="445" t="s">
        <v>278</v>
      </c>
      <c r="D128" s="445">
        <v>30</v>
      </c>
      <c r="E128" s="437">
        <v>0</v>
      </c>
      <c r="F128" s="438">
        <f t="shared" si="2"/>
        <v>0</v>
      </c>
    </row>
    <row r="129" spans="1:6" ht="18.95" customHeight="1" x14ac:dyDescent="0.2">
      <c r="A129" s="445">
        <v>16</v>
      </c>
      <c r="B129" s="450" t="s">
        <v>522</v>
      </c>
      <c r="C129" s="445"/>
      <c r="D129" s="445"/>
      <c r="E129" s="438"/>
      <c r="F129" s="438">
        <f>SUM(F114:F128)</f>
        <v>0</v>
      </c>
    </row>
    <row r="130" spans="1:6" ht="18.95" customHeight="1" x14ac:dyDescent="0.2">
      <c r="A130" s="445">
        <v>17</v>
      </c>
      <c r="B130" s="450" t="s">
        <v>499</v>
      </c>
      <c r="C130" s="445" t="s">
        <v>0</v>
      </c>
      <c r="D130" s="437">
        <v>0</v>
      </c>
      <c r="E130" s="438">
        <f>F129*0.01</f>
        <v>0</v>
      </c>
      <c r="F130" s="438">
        <f>D130*E130</f>
        <v>0</v>
      </c>
    </row>
    <row r="131" spans="1:6" ht="18.95" customHeight="1" x14ac:dyDescent="0.2">
      <c r="A131" s="445">
        <v>18</v>
      </c>
      <c r="B131" s="450" t="s">
        <v>523</v>
      </c>
      <c r="C131" s="445" t="s">
        <v>0</v>
      </c>
      <c r="D131" s="437">
        <v>0</v>
      </c>
      <c r="E131" s="438">
        <f>F129*0.01</f>
        <v>0</v>
      </c>
      <c r="F131" s="438">
        <f>D131*E131</f>
        <v>0</v>
      </c>
    </row>
    <row r="132" spans="1:6" ht="18.95" customHeight="1" x14ac:dyDescent="0.2">
      <c r="A132" s="445">
        <v>19</v>
      </c>
      <c r="B132" s="441" t="s">
        <v>524</v>
      </c>
      <c r="C132" s="416" t="s">
        <v>0</v>
      </c>
      <c r="D132" s="437">
        <v>0</v>
      </c>
      <c r="E132" s="438">
        <f>F129*0.01</f>
        <v>0</v>
      </c>
      <c r="F132" s="438">
        <f>D132*E132</f>
        <v>0</v>
      </c>
    </row>
    <row r="133" spans="1:6" ht="18.95" customHeight="1" x14ac:dyDescent="0.2">
      <c r="A133" s="445">
        <v>20</v>
      </c>
      <c r="B133" s="450" t="s">
        <v>525</v>
      </c>
      <c r="C133" s="445" t="s">
        <v>278</v>
      </c>
      <c r="D133" s="445">
        <v>1</v>
      </c>
      <c r="E133" s="437">
        <v>0</v>
      </c>
      <c r="F133" s="438">
        <f>D133*E133</f>
        <v>0</v>
      </c>
    </row>
    <row r="134" spans="1:6" ht="18.95" customHeight="1" x14ac:dyDescent="0.2">
      <c r="A134" s="445">
        <v>21</v>
      </c>
      <c r="B134" s="441" t="s">
        <v>526</v>
      </c>
      <c r="C134" s="445" t="s">
        <v>278</v>
      </c>
      <c r="D134" s="445">
        <v>1</v>
      </c>
      <c r="E134" s="437">
        <v>0</v>
      </c>
      <c r="F134" s="438">
        <f>D134*E134</f>
        <v>0</v>
      </c>
    </row>
    <row r="135" spans="1:6" ht="23.25" customHeight="1" x14ac:dyDescent="0.2">
      <c r="A135" s="445">
        <v>22</v>
      </c>
      <c r="B135" s="447" t="s">
        <v>527</v>
      </c>
      <c r="C135" s="443"/>
      <c r="D135" s="443"/>
      <c r="E135" s="451"/>
      <c r="F135" s="444">
        <f>SUM(F129:F134)</f>
        <v>0</v>
      </c>
    </row>
    <row r="137" spans="1:6" s="419" customFormat="1" ht="28.5" customHeight="1" x14ac:dyDescent="0.2">
      <c r="A137" s="420" t="s">
        <v>387</v>
      </c>
      <c r="C137" s="416"/>
      <c r="D137" s="416"/>
      <c r="F137" s="416"/>
    </row>
    <row r="138" spans="1:6" s="419" customFormat="1" ht="29.1" customHeight="1" x14ac:dyDescent="0.2">
      <c r="A138" s="432" t="s">
        <v>400</v>
      </c>
      <c r="B138" s="431" t="s">
        <v>515</v>
      </c>
      <c r="C138" s="432" t="s">
        <v>392</v>
      </c>
      <c r="D138" s="431" t="s">
        <v>393</v>
      </c>
      <c r="E138" s="433" t="s">
        <v>394</v>
      </c>
      <c r="F138" s="431" t="s">
        <v>395</v>
      </c>
    </row>
    <row r="139" spans="1:6" s="419" customFormat="1" ht="120.6" customHeight="1" x14ac:dyDescent="0.2">
      <c r="A139" s="416">
        <v>1</v>
      </c>
      <c r="B139" s="446" t="s">
        <v>543</v>
      </c>
      <c r="C139" s="15" t="s">
        <v>278</v>
      </c>
      <c r="D139" s="416">
        <v>1</v>
      </c>
      <c r="E139" s="437">
        <v>0</v>
      </c>
      <c r="F139" s="438">
        <f t="shared" ref="F139:F144" si="3">D139*E139</f>
        <v>0</v>
      </c>
    </row>
    <row r="140" spans="1:6" s="419" customFormat="1" ht="35.1" customHeight="1" x14ac:dyDescent="0.2">
      <c r="A140" s="416">
        <v>2</v>
      </c>
      <c r="B140" s="446" t="s">
        <v>544</v>
      </c>
      <c r="C140" s="15" t="s">
        <v>278</v>
      </c>
      <c r="D140" s="416">
        <v>1</v>
      </c>
      <c r="E140" s="437">
        <v>0</v>
      </c>
      <c r="F140" s="438">
        <f t="shared" si="3"/>
        <v>0</v>
      </c>
    </row>
    <row r="141" spans="1:6" s="419" customFormat="1" ht="18.95" customHeight="1" x14ac:dyDescent="0.2">
      <c r="A141" s="416">
        <v>3</v>
      </c>
      <c r="B141" s="446" t="s">
        <v>545</v>
      </c>
      <c r="C141" s="15" t="s">
        <v>278</v>
      </c>
      <c r="D141" s="416">
        <v>1</v>
      </c>
      <c r="E141" s="437">
        <v>0</v>
      </c>
      <c r="F141" s="438">
        <f t="shared" si="3"/>
        <v>0</v>
      </c>
    </row>
    <row r="142" spans="1:6" s="419" customFormat="1" ht="18.95" customHeight="1" x14ac:dyDescent="0.2">
      <c r="A142" s="416">
        <v>4</v>
      </c>
      <c r="B142" s="446" t="s">
        <v>546</v>
      </c>
      <c r="C142" s="15" t="s">
        <v>278</v>
      </c>
      <c r="D142" s="416">
        <v>200</v>
      </c>
      <c r="E142" s="437">
        <v>0</v>
      </c>
      <c r="F142" s="438">
        <f t="shared" si="3"/>
        <v>0</v>
      </c>
    </row>
    <row r="143" spans="1:6" s="419" customFormat="1" ht="18.95" customHeight="1" x14ac:dyDescent="0.2">
      <c r="A143" s="416">
        <v>5</v>
      </c>
      <c r="B143" s="446" t="s">
        <v>547</v>
      </c>
      <c r="C143" s="15" t="s">
        <v>278</v>
      </c>
      <c r="D143" s="416">
        <v>1</v>
      </c>
      <c r="E143" s="437">
        <v>0</v>
      </c>
      <c r="F143" s="438">
        <f t="shared" si="3"/>
        <v>0</v>
      </c>
    </row>
    <row r="144" spans="1:6" s="419" customFormat="1" ht="81.95" customHeight="1" x14ac:dyDescent="0.2">
      <c r="A144" s="416">
        <v>6</v>
      </c>
      <c r="B144" s="446" t="s">
        <v>548</v>
      </c>
      <c r="C144" s="15" t="s">
        <v>278</v>
      </c>
      <c r="D144" s="416">
        <v>1</v>
      </c>
      <c r="E144" s="437">
        <v>0</v>
      </c>
      <c r="F144" s="438">
        <f t="shared" si="3"/>
        <v>0</v>
      </c>
    </row>
    <row r="145" spans="1:6" ht="23.25" customHeight="1" x14ac:dyDescent="0.2">
      <c r="A145" s="416">
        <v>7</v>
      </c>
      <c r="B145" s="447" t="s">
        <v>549</v>
      </c>
      <c r="C145" s="443"/>
      <c r="D145" s="443"/>
      <c r="E145" s="451"/>
      <c r="F145" s="444">
        <f>SUM(F139:F144)</f>
        <v>0</v>
      </c>
    </row>
    <row r="146" spans="1:6" ht="23.25" customHeight="1" x14ac:dyDescent="0.2">
      <c r="A146" s="445"/>
      <c r="B146" s="447"/>
      <c r="C146" s="443"/>
      <c r="D146" s="443"/>
      <c r="E146" s="451"/>
      <c r="F146" s="444"/>
    </row>
  </sheetData>
  <sheetProtection algorithmName="SHA-512" hashValue="5HNV5EurE6ybR8810IL0obBIFbvji4R3Wx7QJF8JoV6xav9+ERh9w/4p0hDRQF/skv8kkoTYvlFiUDSoz3mmxg==" saltValue="ekd5Q1ZuKrguUF0uTJUmiw==" spinCount="100000" sheet="1" objects="1" scenarios="1"/>
  <protectedRanges>
    <protectedRange sqref="D130:D132" name="Oblast3"/>
    <protectedRange sqref="E28:E144" name="Oblast1"/>
    <protectedRange sqref="D105:D107" name="Oblast2"/>
  </protectedRanges>
  <mergeCells count="6">
    <mergeCell ref="C24:D24"/>
    <mergeCell ref="C15:D15"/>
    <mergeCell ref="C17:D17"/>
    <mergeCell ref="C19:D19"/>
    <mergeCell ref="C20:D20"/>
    <mergeCell ref="C22:D22"/>
  </mergeCells>
  <pageMargins left="0.59055118110236227" right="0.39370078740157483" top="0.78740157480314965" bottom="0.59055118110236227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D.1.1. 2.01 Pol</vt:lpstr>
      <vt:lpstr>Příloha 728 VZT</vt:lpstr>
      <vt:lpstr>Příloha M21 Elektro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'D.1.1. 2.01 Pol'!Názvy_tisku</vt:lpstr>
      <vt:lpstr>'Příloha 728 VZT'!Názvy_tisku</vt:lpstr>
      <vt:lpstr>oadresa</vt:lpstr>
      <vt:lpstr>Stavba!Objednatel</vt:lpstr>
      <vt:lpstr>Stavba!Objekt</vt:lpstr>
      <vt:lpstr>'D.1.1. 2.01 Pol'!Oblast_tisku</vt:lpstr>
      <vt:lpstr>'Příloha 728 VZT'!Oblast_tisku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2019-03-19T12:27:02Z</cp:lastPrinted>
  <dcterms:created xsi:type="dcterms:W3CDTF">2009-04-08T07:15:50Z</dcterms:created>
  <dcterms:modified xsi:type="dcterms:W3CDTF">2022-10-13T12:24:34Z</dcterms:modified>
</cp:coreProperties>
</file>